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eamleasingptyltd.sharepoint.com/sites/Multipli-AU/Shared Documents/general/BDM Resources/"/>
    </mc:Choice>
  </mc:AlternateContent>
  <xr:revisionPtr revIDLastSave="5" documentId="13_ncr:1_{067402A9-A1E2-4124-93C3-B196FB1C76A8}" xr6:coauthVersionLast="47" xr6:coauthVersionMax="47" xr10:uidLastSave="{D4B1DDAF-D1E3-40C0-B1C4-C0788236DB80}"/>
  <bookViews>
    <workbookView xWindow="6132" yWindow="288" windowWidth="27888" windowHeight="16008" firstSheet="1" activeTab="2" xr2:uid="{00000000-000D-0000-FFFF-FFFF00000000}"/>
  </bookViews>
  <sheets>
    <sheet name="July-June 2014" sheetId="2" state="hidden" r:id="rId1"/>
    <sheet name="Assumptions" sheetId="7" r:id="rId2"/>
    <sheet name="Cash Flow" sheetId="5" r:id="rId3"/>
    <sheet name="2017" sheetId="6" state="hidden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2" i="5" l="1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B8" i="5" l="1"/>
  <c r="N21" i="5"/>
  <c r="N5" i="5"/>
  <c r="B45" i="5"/>
  <c r="G8" i="5" l="1"/>
  <c r="D8" i="5"/>
  <c r="C8" i="5"/>
  <c r="E8" i="5"/>
  <c r="F8" i="5"/>
  <c r="H8" i="5"/>
  <c r="I8" i="5"/>
  <c r="J8" i="5"/>
  <c r="K8" i="5"/>
  <c r="L8" i="5"/>
  <c r="M8" i="5"/>
  <c r="N6" i="5"/>
  <c r="N43" i="5" l="1"/>
  <c r="N44" i="5"/>
  <c r="M33" i="6"/>
  <c r="L33" i="6"/>
  <c r="K33" i="6"/>
  <c r="J33" i="6"/>
  <c r="I33" i="6"/>
  <c r="H33" i="6"/>
  <c r="G33" i="6"/>
  <c r="F33" i="6"/>
  <c r="E33" i="6"/>
  <c r="D33" i="6"/>
  <c r="C33" i="6"/>
  <c r="B33" i="6"/>
  <c r="M10" i="6" l="1"/>
  <c r="L10" i="6"/>
  <c r="K10" i="6"/>
  <c r="J10" i="6"/>
  <c r="I10" i="6"/>
  <c r="H10" i="6"/>
  <c r="G10" i="6"/>
  <c r="F10" i="6"/>
  <c r="E10" i="6"/>
  <c r="D10" i="6"/>
  <c r="C10" i="6"/>
  <c r="B10" i="6"/>
  <c r="M5" i="6"/>
  <c r="L5" i="6"/>
  <c r="K5" i="6"/>
  <c r="J5" i="6"/>
  <c r="I5" i="6"/>
  <c r="H5" i="6"/>
  <c r="G5" i="6"/>
  <c r="F5" i="6"/>
  <c r="E5" i="6"/>
  <c r="D5" i="6"/>
  <c r="C5" i="6"/>
  <c r="B5" i="6"/>
  <c r="E12" i="6" l="1"/>
  <c r="G47" i="6"/>
  <c r="J12" i="6"/>
  <c r="M12" i="6"/>
  <c r="E6" i="6"/>
  <c r="F6" i="6"/>
  <c r="F41" i="6" s="1"/>
  <c r="F43" i="6" s="1"/>
  <c r="F82" i="6" s="1"/>
  <c r="J6" i="6"/>
  <c r="M6" i="6"/>
  <c r="B6" i="6"/>
  <c r="B41" i="6" s="1"/>
  <c r="B43" i="6" s="1"/>
  <c r="B82" i="6" s="1"/>
  <c r="F61" i="6"/>
  <c r="E32" i="6"/>
  <c r="D32" i="6"/>
  <c r="B61" i="6"/>
  <c r="G32" i="6"/>
  <c r="G34" i="6" s="1"/>
  <c r="F32" i="6"/>
  <c r="F34" i="6" s="1"/>
  <c r="C32" i="6"/>
  <c r="B32" i="6"/>
  <c r="G27" i="6"/>
  <c r="F27" i="6"/>
  <c r="E27" i="6"/>
  <c r="E55" i="6" s="1"/>
  <c r="D27" i="6"/>
  <c r="D55" i="6" s="1"/>
  <c r="C27" i="6"/>
  <c r="C55" i="6" s="1"/>
  <c r="B27" i="6"/>
  <c r="E47" i="6"/>
  <c r="C47" i="6"/>
  <c r="M75" i="6"/>
  <c r="L75" i="6"/>
  <c r="K75" i="6"/>
  <c r="J75" i="6"/>
  <c r="I75" i="6"/>
  <c r="H75" i="6"/>
  <c r="G75" i="6"/>
  <c r="F75" i="6"/>
  <c r="E75" i="6"/>
  <c r="D75" i="6"/>
  <c r="C75" i="6"/>
  <c r="B75" i="6"/>
  <c r="N74" i="6"/>
  <c r="N73" i="6"/>
  <c r="N72" i="6"/>
  <c r="M69" i="6"/>
  <c r="L69" i="6"/>
  <c r="I69" i="6"/>
  <c r="H69" i="6"/>
  <c r="E69" i="6"/>
  <c r="D69" i="6"/>
  <c r="N68" i="6"/>
  <c r="K69" i="6"/>
  <c r="J69" i="6"/>
  <c r="G69" i="6"/>
  <c r="F69" i="6"/>
  <c r="C69" i="6"/>
  <c r="B69" i="6"/>
  <c r="N62" i="6"/>
  <c r="J61" i="6"/>
  <c r="G61" i="6"/>
  <c r="C61" i="6"/>
  <c r="N59" i="6"/>
  <c r="M58" i="6"/>
  <c r="L58" i="6"/>
  <c r="K58" i="6"/>
  <c r="J58" i="6"/>
  <c r="I58" i="6"/>
  <c r="H58" i="6"/>
  <c r="G58" i="6"/>
  <c r="F58" i="6"/>
  <c r="E58" i="6"/>
  <c r="D58" i="6"/>
  <c r="C58" i="6"/>
  <c r="B58" i="6"/>
  <c r="N57" i="6"/>
  <c r="N56" i="6"/>
  <c r="G55" i="6"/>
  <c r="F55" i="6"/>
  <c r="B55" i="6"/>
  <c r="M54" i="6"/>
  <c r="L54" i="6"/>
  <c r="K54" i="6"/>
  <c r="J54" i="6"/>
  <c r="I54" i="6"/>
  <c r="H54" i="6"/>
  <c r="G54" i="6"/>
  <c r="F54" i="6"/>
  <c r="E54" i="6"/>
  <c r="D54" i="6"/>
  <c r="C54" i="6"/>
  <c r="B54" i="6"/>
  <c r="M53" i="6"/>
  <c r="L53" i="6"/>
  <c r="K53" i="6"/>
  <c r="J53" i="6"/>
  <c r="I53" i="6"/>
  <c r="H53" i="6"/>
  <c r="G53" i="6"/>
  <c r="F53" i="6"/>
  <c r="E53" i="6"/>
  <c r="D53" i="6"/>
  <c r="C53" i="6"/>
  <c r="B53" i="6"/>
  <c r="M52" i="6"/>
  <c r="L52" i="6"/>
  <c r="K52" i="6"/>
  <c r="J52" i="6"/>
  <c r="I52" i="6"/>
  <c r="H52" i="6"/>
  <c r="G52" i="6"/>
  <c r="F52" i="6"/>
  <c r="E52" i="6"/>
  <c r="D52" i="6"/>
  <c r="C52" i="6"/>
  <c r="B52" i="6"/>
  <c r="M51" i="6"/>
  <c r="L51" i="6"/>
  <c r="K51" i="6"/>
  <c r="J51" i="6"/>
  <c r="I51" i="6"/>
  <c r="H51" i="6"/>
  <c r="G51" i="6"/>
  <c r="F51" i="6"/>
  <c r="E51" i="6"/>
  <c r="D51" i="6"/>
  <c r="C51" i="6"/>
  <c r="B51" i="6"/>
  <c r="N51" i="6" s="1"/>
  <c r="M50" i="6"/>
  <c r="L50" i="6"/>
  <c r="K50" i="6"/>
  <c r="J50" i="6"/>
  <c r="I50" i="6"/>
  <c r="H50" i="6"/>
  <c r="G50" i="6"/>
  <c r="F50" i="6"/>
  <c r="E50" i="6"/>
  <c r="D50" i="6"/>
  <c r="C50" i="6"/>
  <c r="B50" i="6"/>
  <c r="M49" i="6"/>
  <c r="L49" i="6"/>
  <c r="K49" i="6"/>
  <c r="J49" i="6"/>
  <c r="I49" i="6"/>
  <c r="H49" i="6"/>
  <c r="G49" i="6"/>
  <c r="F49" i="6"/>
  <c r="E49" i="6"/>
  <c r="D49" i="6"/>
  <c r="C49" i="6"/>
  <c r="B49" i="6"/>
  <c r="N49" i="6" s="1"/>
  <c r="M48" i="6"/>
  <c r="L48" i="6"/>
  <c r="K48" i="6"/>
  <c r="J48" i="6"/>
  <c r="I48" i="6"/>
  <c r="H48" i="6"/>
  <c r="G48" i="6"/>
  <c r="F48" i="6"/>
  <c r="E48" i="6"/>
  <c r="D48" i="6"/>
  <c r="C48" i="6"/>
  <c r="B48" i="6"/>
  <c r="K47" i="6"/>
  <c r="H47" i="6"/>
  <c r="D47" i="6"/>
  <c r="N42" i="6"/>
  <c r="M32" i="6"/>
  <c r="K61" i="6"/>
  <c r="I32" i="6"/>
  <c r="K32" i="6"/>
  <c r="J32" i="6"/>
  <c r="N31" i="6"/>
  <c r="N30" i="6"/>
  <c r="N29" i="6"/>
  <c r="N28" i="6"/>
  <c r="M27" i="6"/>
  <c r="L27" i="6"/>
  <c r="L55" i="6" s="1"/>
  <c r="K27" i="6"/>
  <c r="K55" i="6" s="1"/>
  <c r="J27" i="6"/>
  <c r="J55" i="6" s="1"/>
  <c r="I27" i="6"/>
  <c r="H27" i="6"/>
  <c r="H55" i="6" s="1"/>
  <c r="N26" i="6"/>
  <c r="N25" i="6"/>
  <c r="N24" i="6"/>
  <c r="N23" i="6"/>
  <c r="N22" i="6"/>
  <c r="N21" i="6"/>
  <c r="N20" i="6"/>
  <c r="N19" i="6"/>
  <c r="N18" i="6"/>
  <c r="N15" i="6"/>
  <c r="N14" i="6"/>
  <c r="G12" i="6"/>
  <c r="F12" i="6"/>
  <c r="D12" i="6"/>
  <c r="C12" i="6"/>
  <c r="B12" i="6"/>
  <c r="N11" i="6"/>
  <c r="L47" i="6"/>
  <c r="J47" i="6"/>
  <c r="N9" i="6"/>
  <c r="K6" i="6"/>
  <c r="G6" i="6"/>
  <c r="D6" i="6"/>
  <c r="C6" i="6"/>
  <c r="L6" i="6"/>
  <c r="I6" i="6"/>
  <c r="I41" i="6" s="1"/>
  <c r="I43" i="6" s="1"/>
  <c r="I82" i="6" s="1"/>
  <c r="C34" i="6" l="1"/>
  <c r="J34" i="6"/>
  <c r="K34" i="6"/>
  <c r="N50" i="6"/>
  <c r="D34" i="6"/>
  <c r="J63" i="6"/>
  <c r="J77" i="6" s="1"/>
  <c r="J83" i="6" s="1"/>
  <c r="B34" i="6"/>
  <c r="E13" i="6"/>
  <c r="E16" i="6" s="1"/>
  <c r="F47" i="6"/>
  <c r="F63" i="6" s="1"/>
  <c r="F77" i="6" s="1"/>
  <c r="F83" i="6" s="1"/>
  <c r="J13" i="6"/>
  <c r="J16" i="6" s="1"/>
  <c r="J36" i="6" s="1"/>
  <c r="J41" i="6"/>
  <c r="J43" i="6" s="1"/>
  <c r="J82" i="6" s="1"/>
  <c r="B13" i="6"/>
  <c r="B16" i="6" s="1"/>
  <c r="H60" i="6"/>
  <c r="E34" i="6"/>
  <c r="E60" i="6"/>
  <c r="D61" i="6"/>
  <c r="D63" i="6" s="1"/>
  <c r="D77" i="6" s="1"/>
  <c r="D83" i="6" s="1"/>
  <c r="E61" i="6"/>
  <c r="N69" i="6"/>
  <c r="F13" i="6"/>
  <c r="F16" i="6" s="1"/>
  <c r="F36" i="6" s="1"/>
  <c r="D13" i="6"/>
  <c r="D16" i="6" s="1"/>
  <c r="G63" i="6"/>
  <c r="G77" i="6" s="1"/>
  <c r="G83" i="6" s="1"/>
  <c r="D41" i="6"/>
  <c r="D43" i="6" s="1"/>
  <c r="D82" i="6" s="1"/>
  <c r="E41" i="6"/>
  <c r="E43" i="6" s="1"/>
  <c r="E82" i="6" s="1"/>
  <c r="L41" i="6"/>
  <c r="L43" i="6" s="1"/>
  <c r="L82" i="6" s="1"/>
  <c r="N67" i="6"/>
  <c r="C41" i="6"/>
  <c r="C13" i="6"/>
  <c r="C16" i="6" s="1"/>
  <c r="C36" i="6" s="1"/>
  <c r="G41" i="6"/>
  <c r="G43" i="6" s="1"/>
  <c r="G82" i="6" s="1"/>
  <c r="G13" i="6"/>
  <c r="G16" i="6" s="1"/>
  <c r="G36" i="6" s="1"/>
  <c r="H61" i="6"/>
  <c r="N33" i="6"/>
  <c r="H32" i="6"/>
  <c r="L61" i="6"/>
  <c r="L63" i="6" s="1"/>
  <c r="L77" i="6" s="1"/>
  <c r="L83" i="6" s="1"/>
  <c r="L32" i="6"/>
  <c r="L34" i="6" s="1"/>
  <c r="C63" i="6"/>
  <c r="C77" i="6" s="1"/>
  <c r="C83" i="6" s="1"/>
  <c r="N5" i="6"/>
  <c r="N6" i="6" s="1"/>
  <c r="H6" i="6"/>
  <c r="I12" i="6"/>
  <c r="I13" i="6" s="1"/>
  <c r="I16" i="6" s="1"/>
  <c r="I36" i="6" s="1"/>
  <c r="N52" i="6"/>
  <c r="M41" i="6"/>
  <c r="M43" i="6" s="1"/>
  <c r="M82" i="6" s="1"/>
  <c r="M13" i="6"/>
  <c r="M16" i="6" s="1"/>
  <c r="I55" i="6"/>
  <c r="I34" i="6"/>
  <c r="M55" i="6"/>
  <c r="M34" i="6"/>
  <c r="I61" i="6"/>
  <c r="K12" i="6"/>
  <c r="K13" i="6" s="1"/>
  <c r="K16" i="6" s="1"/>
  <c r="K36" i="6" s="1"/>
  <c r="N27" i="6"/>
  <c r="E63" i="6"/>
  <c r="E77" i="6" s="1"/>
  <c r="E83" i="6" s="1"/>
  <c r="N53" i="6"/>
  <c r="N54" i="6"/>
  <c r="K41" i="6"/>
  <c r="K43" i="6" s="1"/>
  <c r="K82" i="6" s="1"/>
  <c r="I47" i="6"/>
  <c r="H12" i="6"/>
  <c r="N10" i="6"/>
  <c r="N12" i="6" s="1"/>
  <c r="M47" i="6"/>
  <c r="L12" i="6"/>
  <c r="L13" i="6" s="1"/>
  <c r="L16" i="6" s="1"/>
  <c r="L36" i="6" s="1"/>
  <c r="B63" i="6"/>
  <c r="N48" i="6"/>
  <c r="N58" i="6"/>
  <c r="M61" i="6"/>
  <c r="N75" i="6"/>
  <c r="D36" i="6" l="1"/>
  <c r="B36" i="6"/>
  <c r="N55" i="6"/>
  <c r="H63" i="6"/>
  <c r="H77" i="6" s="1"/>
  <c r="H83" i="6" s="1"/>
  <c r="M36" i="6"/>
  <c r="E36" i="6"/>
  <c r="B77" i="6"/>
  <c r="I63" i="6"/>
  <c r="I77" i="6" s="1"/>
  <c r="I83" i="6" s="1"/>
  <c r="N61" i="6"/>
  <c r="C43" i="6"/>
  <c r="M63" i="6"/>
  <c r="M77" i="6" s="1"/>
  <c r="M83" i="6" s="1"/>
  <c r="H41" i="6"/>
  <c r="H43" i="6" s="1"/>
  <c r="H82" i="6" s="1"/>
  <c r="H13" i="6"/>
  <c r="H16" i="6" s="1"/>
  <c r="N47" i="6"/>
  <c r="N13" i="6"/>
  <c r="N16" i="6" s="1"/>
  <c r="K60" i="6"/>
  <c r="N32" i="6"/>
  <c r="N34" i="6" s="1"/>
  <c r="H34" i="6"/>
  <c r="H36" i="6" l="1"/>
  <c r="C82" i="6"/>
  <c r="N43" i="6"/>
  <c r="B83" i="6"/>
  <c r="N60" i="6"/>
  <c r="K63" i="6"/>
  <c r="N36" i="6"/>
  <c r="N41" i="6"/>
  <c r="M45" i="5"/>
  <c r="L45" i="5"/>
  <c r="K45" i="5"/>
  <c r="J45" i="5"/>
  <c r="I45" i="5"/>
  <c r="G45" i="5"/>
  <c r="F45" i="5"/>
  <c r="D45" i="5"/>
  <c r="C45" i="5"/>
  <c r="N17" i="5"/>
  <c r="N16" i="5"/>
  <c r="M14" i="5"/>
  <c r="L14" i="5"/>
  <c r="K14" i="5"/>
  <c r="J14" i="5"/>
  <c r="I14" i="5"/>
  <c r="H14" i="5"/>
  <c r="G14" i="5"/>
  <c r="F14" i="5"/>
  <c r="E14" i="5"/>
  <c r="D14" i="5"/>
  <c r="C14" i="5"/>
  <c r="B14" i="5"/>
  <c r="N13" i="5"/>
  <c r="N12" i="5"/>
  <c r="N11" i="5"/>
  <c r="N7" i="5"/>
  <c r="N8" i="5" s="1"/>
  <c r="N21" i="2"/>
  <c r="N14" i="5" l="1"/>
  <c r="N15" i="5" s="1"/>
  <c r="N18" i="5" s="1"/>
  <c r="H15" i="5"/>
  <c r="H18" i="5" s="1"/>
  <c r="K77" i="6"/>
  <c r="N63" i="6"/>
  <c r="L15" i="5"/>
  <c r="L18" i="5" s="1"/>
  <c r="L47" i="5" s="1"/>
  <c r="D15" i="5"/>
  <c r="D18" i="5" s="1"/>
  <c r="D47" i="5" s="1"/>
  <c r="F15" i="5"/>
  <c r="F18" i="5" s="1"/>
  <c r="F47" i="5" s="1"/>
  <c r="J15" i="5"/>
  <c r="J18" i="5" s="1"/>
  <c r="J47" i="5" s="1"/>
  <c r="B15" i="5"/>
  <c r="E45" i="5"/>
  <c r="E15" i="5"/>
  <c r="E18" i="5" s="1"/>
  <c r="I15" i="5"/>
  <c r="I18" i="5" s="1"/>
  <c r="I47" i="5" s="1"/>
  <c r="M15" i="5"/>
  <c r="M18" i="5" s="1"/>
  <c r="M47" i="5" s="1"/>
  <c r="H45" i="5"/>
  <c r="N45" i="5"/>
  <c r="C15" i="5"/>
  <c r="C18" i="5" s="1"/>
  <c r="C47" i="5" s="1"/>
  <c r="G15" i="5"/>
  <c r="G18" i="5" s="1"/>
  <c r="G47" i="5" s="1"/>
  <c r="K15" i="5"/>
  <c r="K18" i="5" s="1"/>
  <c r="K47" i="5" s="1"/>
  <c r="N6" i="2"/>
  <c r="B54" i="2"/>
  <c r="C54" i="2"/>
  <c r="D54" i="2"/>
  <c r="E54" i="2"/>
  <c r="F54" i="2"/>
  <c r="G54" i="2"/>
  <c r="H54" i="2"/>
  <c r="I54" i="2"/>
  <c r="J54" i="2"/>
  <c r="K54" i="2"/>
  <c r="L54" i="2"/>
  <c r="M54" i="2"/>
  <c r="B18" i="5" l="1"/>
  <c r="B47" i="5" s="1"/>
  <c r="K83" i="6"/>
  <c r="N77" i="6"/>
  <c r="E47" i="5"/>
  <c r="N47" i="5"/>
  <c r="H47" i="5"/>
  <c r="N63" i="2"/>
  <c r="N58" i="2"/>
  <c r="N60" i="2"/>
  <c r="N20" i="2"/>
  <c r="N22" i="2"/>
  <c r="N23" i="2"/>
  <c r="N24" i="2"/>
  <c r="N25" i="2"/>
  <c r="N26" i="2"/>
  <c r="N27" i="2"/>
  <c r="N28" i="2"/>
  <c r="N29" i="2"/>
  <c r="N31" i="2"/>
  <c r="N32" i="2"/>
  <c r="N34" i="2"/>
  <c r="B13" i="2" l="1"/>
  <c r="F13" i="2"/>
  <c r="D13" i="2"/>
  <c r="E13" i="2"/>
  <c r="C13" i="2"/>
  <c r="G13" i="2"/>
  <c r="M76" i="2" l="1"/>
  <c r="L76" i="2"/>
  <c r="K76" i="2"/>
  <c r="J76" i="2"/>
  <c r="I76" i="2"/>
  <c r="H76" i="2"/>
  <c r="G76" i="2"/>
  <c r="F76" i="2"/>
  <c r="E76" i="2"/>
  <c r="D76" i="2"/>
  <c r="C76" i="2"/>
  <c r="B76" i="2"/>
  <c r="N75" i="2"/>
  <c r="N74" i="2"/>
  <c r="N73" i="2"/>
  <c r="N69" i="2"/>
  <c r="M68" i="2"/>
  <c r="M70" i="2" s="1"/>
  <c r="L68" i="2"/>
  <c r="L70" i="2" s="1"/>
  <c r="K68" i="2"/>
  <c r="K70" i="2" s="1"/>
  <c r="J68" i="2"/>
  <c r="J70" i="2" s="1"/>
  <c r="I68" i="2"/>
  <c r="I70" i="2" s="1"/>
  <c r="H68" i="2"/>
  <c r="H70" i="2" s="1"/>
  <c r="G68" i="2"/>
  <c r="G70" i="2" s="1"/>
  <c r="F68" i="2"/>
  <c r="F70" i="2" s="1"/>
  <c r="E68" i="2"/>
  <c r="E70" i="2" s="1"/>
  <c r="D68" i="2"/>
  <c r="D70" i="2" s="1"/>
  <c r="C68" i="2"/>
  <c r="C70" i="2" s="1"/>
  <c r="B68" i="2"/>
  <c r="B70" i="2" s="1"/>
  <c r="M62" i="2"/>
  <c r="L62" i="2"/>
  <c r="K62" i="2"/>
  <c r="J62" i="2"/>
  <c r="I62" i="2"/>
  <c r="H62" i="2"/>
  <c r="G62" i="2"/>
  <c r="F62" i="2"/>
  <c r="E62" i="2"/>
  <c r="D62" i="2"/>
  <c r="C62" i="2"/>
  <c r="B62" i="2"/>
  <c r="M59" i="2"/>
  <c r="L59" i="2"/>
  <c r="K59" i="2"/>
  <c r="J59" i="2"/>
  <c r="I59" i="2"/>
  <c r="H59" i="2"/>
  <c r="G59" i="2"/>
  <c r="F59" i="2"/>
  <c r="E59" i="2"/>
  <c r="D59" i="2"/>
  <c r="C59" i="2"/>
  <c r="B59" i="2"/>
  <c r="M56" i="2"/>
  <c r="L56" i="2"/>
  <c r="K56" i="2"/>
  <c r="J56" i="2"/>
  <c r="I56" i="2"/>
  <c r="H56" i="2"/>
  <c r="G56" i="2"/>
  <c r="F56" i="2"/>
  <c r="E56" i="2"/>
  <c r="D56" i="2"/>
  <c r="C56" i="2"/>
  <c r="B56" i="2"/>
  <c r="M55" i="2"/>
  <c r="L55" i="2"/>
  <c r="K55" i="2"/>
  <c r="J55" i="2"/>
  <c r="I55" i="2"/>
  <c r="H55" i="2"/>
  <c r="G55" i="2"/>
  <c r="F55" i="2"/>
  <c r="E55" i="2"/>
  <c r="D55" i="2"/>
  <c r="C55" i="2"/>
  <c r="B55" i="2"/>
  <c r="M53" i="2"/>
  <c r="L53" i="2"/>
  <c r="K53" i="2"/>
  <c r="J53" i="2"/>
  <c r="I53" i="2"/>
  <c r="H53" i="2"/>
  <c r="G53" i="2"/>
  <c r="F53" i="2"/>
  <c r="E53" i="2"/>
  <c r="D53" i="2"/>
  <c r="C53" i="2"/>
  <c r="B53" i="2"/>
  <c r="M52" i="2"/>
  <c r="L52" i="2"/>
  <c r="K52" i="2"/>
  <c r="J52" i="2"/>
  <c r="I52" i="2"/>
  <c r="H52" i="2"/>
  <c r="G52" i="2"/>
  <c r="F52" i="2"/>
  <c r="E52" i="2"/>
  <c r="D52" i="2"/>
  <c r="C52" i="2"/>
  <c r="B52" i="2"/>
  <c r="M51" i="2"/>
  <c r="L51" i="2"/>
  <c r="K51" i="2"/>
  <c r="J51" i="2"/>
  <c r="I51" i="2"/>
  <c r="H51" i="2"/>
  <c r="G51" i="2"/>
  <c r="F51" i="2"/>
  <c r="E51" i="2"/>
  <c r="D51" i="2"/>
  <c r="C51" i="2"/>
  <c r="B51" i="2"/>
  <c r="M50" i="2"/>
  <c r="L50" i="2"/>
  <c r="K50" i="2"/>
  <c r="J50" i="2"/>
  <c r="I50" i="2"/>
  <c r="H50" i="2"/>
  <c r="G50" i="2"/>
  <c r="F50" i="2"/>
  <c r="E50" i="2"/>
  <c r="D50" i="2"/>
  <c r="C50" i="2"/>
  <c r="B50" i="2"/>
  <c r="M49" i="2"/>
  <c r="L49" i="2"/>
  <c r="K49" i="2"/>
  <c r="J49" i="2"/>
  <c r="I49" i="2"/>
  <c r="H49" i="2"/>
  <c r="G49" i="2"/>
  <c r="F49" i="2"/>
  <c r="E49" i="2"/>
  <c r="D49" i="2"/>
  <c r="C49" i="2"/>
  <c r="B49" i="2"/>
  <c r="M33" i="2"/>
  <c r="M35" i="2" s="1"/>
  <c r="L33" i="2"/>
  <c r="L35" i="2" s="1"/>
  <c r="K33" i="2"/>
  <c r="K35" i="2" s="1"/>
  <c r="J33" i="2"/>
  <c r="J35" i="2" s="1"/>
  <c r="I33" i="2"/>
  <c r="I35" i="2" s="1"/>
  <c r="H33" i="2"/>
  <c r="H35" i="2" s="1"/>
  <c r="G33" i="2"/>
  <c r="G35" i="2" s="1"/>
  <c r="F33" i="2"/>
  <c r="F35" i="2" s="1"/>
  <c r="E33" i="2"/>
  <c r="E35" i="2" s="1"/>
  <c r="D33" i="2"/>
  <c r="D35" i="2" s="1"/>
  <c r="C33" i="2"/>
  <c r="C35" i="2" s="1"/>
  <c r="B33" i="2"/>
  <c r="N19" i="2"/>
  <c r="N16" i="2"/>
  <c r="N15" i="2"/>
  <c r="N12" i="2"/>
  <c r="M7" i="2"/>
  <c r="M42" i="2" s="1"/>
  <c r="L7" i="2"/>
  <c r="I7" i="2"/>
  <c r="I42" i="2" s="1"/>
  <c r="H7" i="2"/>
  <c r="E7" i="2"/>
  <c r="D7" i="2"/>
  <c r="D14" i="2" s="1"/>
  <c r="D17" i="2" s="1"/>
  <c r="M48" i="2"/>
  <c r="K7" i="2"/>
  <c r="J7" i="2"/>
  <c r="J48" i="2"/>
  <c r="I48" i="2"/>
  <c r="G7" i="2"/>
  <c r="G14" i="2" s="1"/>
  <c r="G17" i="2" s="1"/>
  <c r="F7" i="2"/>
  <c r="F14" i="2" s="1"/>
  <c r="F17" i="2" s="1"/>
  <c r="F48" i="2"/>
  <c r="E48" i="2"/>
  <c r="C7" i="2"/>
  <c r="C14" i="2" s="1"/>
  <c r="C17" i="2" s="1"/>
  <c r="B7" i="2"/>
  <c r="B35" i="2" l="1"/>
  <c r="E61" i="2"/>
  <c r="B14" i="2"/>
  <c r="B17" i="2" s="1"/>
  <c r="B64" i="2"/>
  <c r="J64" i="2"/>
  <c r="J78" i="2" s="1"/>
  <c r="J84" i="2" s="1"/>
  <c r="N33" i="2"/>
  <c r="N35" i="2" s="1"/>
  <c r="N51" i="2"/>
  <c r="N53" i="2"/>
  <c r="N55" i="2"/>
  <c r="N62" i="2"/>
  <c r="N49" i="2"/>
  <c r="N50" i="2"/>
  <c r="N52" i="2"/>
  <c r="N54" i="2"/>
  <c r="N56" i="2"/>
  <c r="N57" i="2"/>
  <c r="N59" i="2"/>
  <c r="M44" i="2"/>
  <c r="M83" i="2" s="1"/>
  <c r="N68" i="2"/>
  <c r="F64" i="2"/>
  <c r="F78" i="2" s="1"/>
  <c r="F84" i="2" s="1"/>
  <c r="I64" i="2"/>
  <c r="I78" i="2" s="1"/>
  <c r="I84" i="2" s="1"/>
  <c r="M64" i="2"/>
  <c r="M78" i="2" s="1"/>
  <c r="M84" i="2" s="1"/>
  <c r="N76" i="2"/>
  <c r="H61" i="2"/>
  <c r="I44" i="2"/>
  <c r="I83" i="2" s="1"/>
  <c r="N43" i="2"/>
  <c r="I13" i="2"/>
  <c r="I14" i="2" s="1"/>
  <c r="I17" i="2" s="1"/>
  <c r="I37" i="2" s="1"/>
  <c r="M13" i="2"/>
  <c r="M14" i="2" s="1"/>
  <c r="M17" i="2" s="1"/>
  <c r="M37" i="2" s="1"/>
  <c r="E42" i="2"/>
  <c r="E44" i="2" s="1"/>
  <c r="E83" i="2" s="1"/>
  <c r="E14" i="2"/>
  <c r="E17" i="2" s="1"/>
  <c r="G42" i="2"/>
  <c r="G44" i="2" s="1"/>
  <c r="G83" i="2" s="1"/>
  <c r="C42" i="2"/>
  <c r="C44" i="2" s="1"/>
  <c r="C83" i="2" s="1"/>
  <c r="K42" i="2"/>
  <c r="K44" i="2" s="1"/>
  <c r="K83" i="2" s="1"/>
  <c r="B42" i="2"/>
  <c r="F42" i="2"/>
  <c r="F44" i="2" s="1"/>
  <c r="F83" i="2" s="1"/>
  <c r="J42" i="2"/>
  <c r="J44" i="2" s="1"/>
  <c r="J83" i="2" s="1"/>
  <c r="D37" i="2"/>
  <c r="H13" i="2"/>
  <c r="H14" i="2" s="1"/>
  <c r="H17" i="2" s="1"/>
  <c r="H37" i="2" s="1"/>
  <c r="L13" i="2"/>
  <c r="L14" i="2" s="1"/>
  <c r="L17" i="2" s="1"/>
  <c r="L37" i="2" s="1"/>
  <c r="N7" i="2"/>
  <c r="D42" i="2"/>
  <c r="D44" i="2" s="1"/>
  <c r="D83" i="2" s="1"/>
  <c r="H42" i="2"/>
  <c r="H44" i="2" s="1"/>
  <c r="H83" i="2" s="1"/>
  <c r="L42" i="2"/>
  <c r="L44" i="2" s="1"/>
  <c r="L83" i="2" s="1"/>
  <c r="N70" i="2"/>
  <c r="K48" i="2"/>
  <c r="K61" i="2"/>
  <c r="G48" i="2"/>
  <c r="G64" i="2" s="1"/>
  <c r="G78" i="2" s="1"/>
  <c r="G84" i="2" s="1"/>
  <c r="N10" i="2"/>
  <c r="K64" i="2" l="1"/>
  <c r="K78" i="2" s="1"/>
  <c r="K84" i="2" s="1"/>
  <c r="B81" i="6"/>
  <c r="B84" i="6" s="1"/>
  <c r="C81" i="6" s="1"/>
  <c r="C84" i="6" s="1"/>
  <c r="D81" i="6" s="1"/>
  <c r="D84" i="6" s="1"/>
  <c r="E81" i="6" s="1"/>
  <c r="E84" i="6" s="1"/>
  <c r="F81" i="6" s="1"/>
  <c r="F84" i="6" s="1"/>
  <c r="G81" i="6" s="1"/>
  <c r="G84" i="6" s="1"/>
  <c r="H81" i="6" s="1"/>
  <c r="H84" i="6" s="1"/>
  <c r="I81" i="6" s="1"/>
  <c r="I84" i="6" s="1"/>
  <c r="J81" i="6" s="1"/>
  <c r="J84" i="6" s="1"/>
  <c r="K81" i="6" s="1"/>
  <c r="K84" i="6" s="1"/>
  <c r="L81" i="6" s="1"/>
  <c r="L84" i="6" s="1"/>
  <c r="M81" i="6" s="1"/>
  <c r="M84" i="6" s="1"/>
  <c r="E64" i="2"/>
  <c r="E78" i="2" s="1"/>
  <c r="E84" i="2" s="1"/>
  <c r="N61" i="2"/>
  <c r="E37" i="2"/>
  <c r="D48" i="2"/>
  <c r="D64" i="2" s="1"/>
  <c r="D78" i="2" s="1"/>
  <c r="D84" i="2" s="1"/>
  <c r="C37" i="2"/>
  <c r="C48" i="2"/>
  <c r="N11" i="2"/>
  <c r="N13" i="2" s="1"/>
  <c r="N14" i="2" s="1"/>
  <c r="B37" i="2"/>
  <c r="N42" i="2"/>
  <c r="B44" i="2"/>
  <c r="B78" i="2"/>
  <c r="G37" i="2"/>
  <c r="H48" i="2"/>
  <c r="H64" i="2" s="1"/>
  <c r="H78" i="2" s="1"/>
  <c r="H84" i="2" s="1"/>
  <c r="J13" i="2"/>
  <c r="J14" i="2" s="1"/>
  <c r="J17" i="2" s="1"/>
  <c r="J37" i="2" s="1"/>
  <c r="F37" i="2"/>
  <c r="K13" i="2"/>
  <c r="K14" i="2" s="1"/>
  <c r="K17" i="2" s="1"/>
  <c r="K37" i="2" s="1"/>
  <c r="L48" i="2"/>
  <c r="L64" i="2" s="1"/>
  <c r="L78" i="2" s="1"/>
  <c r="L84" i="2" s="1"/>
  <c r="B83" i="2" l="1"/>
  <c r="N44" i="2"/>
  <c r="C64" i="2"/>
  <c r="N48" i="2"/>
  <c r="B84" i="2"/>
  <c r="B85" i="2" l="1"/>
  <c r="C82" i="2" s="1"/>
  <c r="C78" i="2"/>
  <c r="N64" i="2"/>
  <c r="C84" i="2" l="1"/>
  <c r="C85" i="2" s="1"/>
  <c r="D82" i="2" s="1"/>
  <c r="D85" i="2" s="1"/>
  <c r="E82" i="2" s="1"/>
  <c r="N78" i="2"/>
  <c r="N17" i="2"/>
  <c r="N37" i="2" s="1"/>
  <c r="E85" i="2" l="1"/>
  <c r="F82" i="2" s="1"/>
  <c r="F85" i="2" s="1"/>
  <c r="G82" i="2" s="1"/>
  <c r="G85" i="2" s="1"/>
  <c r="H82" i="2" s="1"/>
  <c r="H85" i="2" s="1"/>
  <c r="I82" i="2" s="1"/>
  <c r="I85" i="2" s="1"/>
  <c r="J82" i="2" s="1"/>
  <c r="J85" i="2" s="1"/>
  <c r="K82" i="2" s="1"/>
  <c r="K85" i="2" s="1"/>
  <c r="L82" i="2" s="1"/>
  <c r="L85" i="2" s="1"/>
  <c r="M82" i="2" s="1"/>
  <c r="M85" i="2" s="1"/>
</calcChain>
</file>

<file path=xl/sharedStrings.xml><?xml version="1.0" encoding="utf-8"?>
<sst xmlns="http://schemas.openxmlformats.org/spreadsheetml/2006/main" count="252" uniqueCount="118">
  <si>
    <t xml:space="preserve">BSV Enterprises Pty Ltd </t>
  </si>
  <si>
    <t>(Values Exclude GST)</t>
  </si>
  <si>
    <t>Projected Profit &amp; Loss - 2013 - 2014</t>
  </si>
  <si>
    <t>Income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</si>
  <si>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</si>
  <si>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</si>
  <si>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</si>
  <si>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</si>
  <si>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</si>
  <si>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</si>
  <si>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</si>
  <si>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</si>
  <si>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</si>
  <si>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</si>
  <si>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</si>
  <si>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</si>
  <si>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YTD</t>
  </si>
  <si>
    <t>Sales Post Office</t>
  </si>
  <si>
    <t>Total Revenue</t>
  </si>
  <si>
    <t>Cost Of Sales</t>
  </si>
  <si>
    <t>Opening Stock</t>
  </si>
  <si>
    <t>Purchases Post Office</t>
  </si>
  <si>
    <t>less Closing Stock P/O</t>
  </si>
  <si>
    <t>Total COGS</t>
  </si>
  <si>
    <t>Gross Profit From Trading</t>
  </si>
  <si>
    <t>LIPOMs</t>
  </si>
  <si>
    <t>interest</t>
  </si>
  <si>
    <t xml:space="preserve">Total Gross Profit </t>
  </si>
  <si>
    <t>Expenditure</t>
  </si>
  <si>
    <t>Accountancy fees</t>
  </si>
  <si>
    <t>Bank Fees</t>
  </si>
  <si>
    <t>Depreciation</t>
  </si>
  <si>
    <t>Electricity</t>
  </si>
  <si>
    <t>Filing Fees</t>
  </si>
  <si>
    <t>General Expenses</t>
  </si>
  <si>
    <t>Insurance</t>
  </si>
  <si>
    <t>Interest</t>
  </si>
  <si>
    <t>Rates</t>
  </si>
  <si>
    <t>Rent</t>
  </si>
  <si>
    <t>Security</t>
  </si>
  <si>
    <t>Uniform</t>
  </si>
  <si>
    <t>Telephone</t>
  </si>
  <si>
    <t>Technology Cost EPOS</t>
  </si>
  <si>
    <t>Superannuation</t>
  </si>
  <si>
    <t>Wages for 2</t>
  </si>
  <si>
    <t>Total expenses</t>
  </si>
  <si>
    <t>Net profit for the period</t>
  </si>
  <si>
    <t>Projected Cashflow</t>
  </si>
  <si>
    <t>Cash In</t>
  </si>
  <si>
    <t>Total Cash In</t>
  </si>
  <si>
    <t>Cash out</t>
  </si>
  <si>
    <t>Operating expenses</t>
  </si>
  <si>
    <t>Purchases</t>
  </si>
  <si>
    <t>Wages</t>
  </si>
  <si>
    <t>Tax provision  -</t>
  </si>
  <si>
    <t>Financial expenses</t>
  </si>
  <si>
    <t>Loan repayments</t>
  </si>
  <si>
    <t>Investment expenses</t>
  </si>
  <si>
    <t>Carpets</t>
  </si>
  <si>
    <t>Painting</t>
  </si>
  <si>
    <t>New fittings</t>
  </si>
  <si>
    <t>Total cash out</t>
  </si>
  <si>
    <t>Starting Cash</t>
  </si>
  <si>
    <t>Receipts</t>
  </si>
  <si>
    <t>Payments</t>
  </si>
  <si>
    <t>Net cash In/ (Out)</t>
  </si>
  <si>
    <t>The cash flow is based on the following assumptions as supplied by the client:</t>
  </si>
  <si>
    <t>When calculating income please only allow for a 48 week year as this allows for holidays an maintenance (if the client is using multiple contractors to drive you still need to allow time maintenance minimum 2 week but you will need to make comments to that effect</t>
  </si>
  <si>
    <t>Makes sure to include accountants fee or explanation as to why you have not eg Partner is accountant</t>
  </si>
  <si>
    <t>Phone expenses - standard is would be $100 pm month  if less just make a simple comment regarding this (if the client has external income you can make a case for it to not be included at all)</t>
  </si>
  <si>
    <t>If no director wages have been allowed for you will need to include contractor pmts</t>
  </si>
  <si>
    <t>Wages calculated at 75K PA including super minimum $5656 pm plus super of $593.0</t>
  </si>
  <si>
    <t>When calculating fuel cost please give commentary on how you came to this figure (eg km per week x fuel consumption) The link below is a helpful fuel calculator</t>
  </si>
  <si>
    <t>https://www.calculator.net/fuel-cost-calculator.html</t>
  </si>
  <si>
    <t>Clients Name</t>
  </si>
  <si>
    <t>NEW Truck or Trailer</t>
  </si>
  <si>
    <t>Fuel tax credit</t>
  </si>
  <si>
    <t xml:space="preserve">Purchases </t>
  </si>
  <si>
    <t xml:space="preserve">less Closing Stock </t>
  </si>
  <si>
    <t>Fuel expenses</t>
  </si>
  <si>
    <t>General maintenance</t>
  </si>
  <si>
    <t>Tyres</t>
  </si>
  <si>
    <t>Rego</t>
  </si>
  <si>
    <t>Phone Expenses</t>
  </si>
  <si>
    <t>Tolls</t>
  </si>
  <si>
    <t>This loans monthly repayment</t>
  </si>
  <si>
    <t>Other loan repayments</t>
  </si>
  <si>
    <t>Contractor/external payments</t>
  </si>
  <si>
    <t>Stamp Duty on Acquistion</t>
  </si>
  <si>
    <t>Meals and accomodation</t>
  </si>
  <si>
    <t>Office Expenses</t>
  </si>
  <si>
    <t>Motor vehicle expenses</t>
  </si>
  <si>
    <t>Internet</t>
  </si>
  <si>
    <t>Staff Amenities</t>
  </si>
  <si>
    <t>Asic Fees</t>
  </si>
  <si>
    <t>Director Wages min 75K</t>
  </si>
  <si>
    <t>Techinical Guru</t>
  </si>
  <si>
    <t>Projected Profit &amp; Loss  2016</t>
  </si>
  <si>
    <t xml:space="preserve">Sales </t>
  </si>
  <si>
    <t>Electricity &amp; Gas</t>
  </si>
  <si>
    <t>General Maintenance</t>
  </si>
  <si>
    <t>Cleaning</t>
  </si>
  <si>
    <t>Sales</t>
  </si>
  <si>
    <t>Kitchen equipment</t>
  </si>
  <si>
    <t>Shelving</t>
  </si>
  <si>
    <t>Fridge, Cool room &amp; Air Con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</si>
  <si>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</si>
  <si>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</si>
  <si>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</si>
  <si>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</si>
  <si>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</si>
  <si>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</si>
  <si>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</si>
  <si>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</si>
  <si>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</si>
  <si>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</si>
  <si>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July</t>
  </si>
  <si>
    <t>Projected Cashflow FY 2023/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</si>
</sst>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;[Red]\-&quot;$&quot;#,##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0_ ;[Red]\-0.00\ 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Calibri"/>
      <family val="2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1">
    <xf numFmtId="0" fontId="0" fillId="0" borderId="0" xfId="0"/>
    <xf numFmtId="164" fontId="2" fillId="0" borderId="0" xfId="0" applyNumberFormat="1" applyFont="1"/>
    <xf numFmtId="164" fontId="0" fillId="0" borderId="0" xfId="0" applyNumberFormat="1"/>
    <xf numFmtId="164" fontId="0" fillId="0" borderId="0" xfId="1" applyNumberFormat="1" applyFont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0" applyNumberFormat="1" applyFont="1"/>
    <xf numFmtId="164" fontId="3" fillId="0" borderId="0" xfId="1" applyNumberFormat="1" applyFont="1"/>
    <xf numFmtId="164" fontId="4" fillId="2" borderId="0" xfId="1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6" fillId="0" borderId="0" xfId="2" applyNumberFormat="1" applyFont="1" applyBorder="1"/>
    <xf numFmtId="164" fontId="6" fillId="0" borderId="1" xfId="2" applyNumberFormat="1" applyFont="1" applyBorder="1"/>
    <xf numFmtId="164" fontId="6" fillId="0" borderId="2" xfId="2" applyNumberFormat="1" applyFont="1" applyBorder="1"/>
    <xf numFmtId="164" fontId="6" fillId="0" borderId="0" xfId="2" applyNumberFormat="1" applyFont="1"/>
    <xf numFmtId="164" fontId="6" fillId="0" borderId="0" xfId="2" applyNumberFormat="1" applyFont="1" applyFill="1"/>
    <xf numFmtId="164" fontId="6" fillId="0" borderId="0" xfId="3" applyNumberFormat="1" applyFont="1"/>
    <xf numFmtId="164" fontId="5" fillId="0" borderId="0" xfId="2" applyNumberFormat="1" applyFont="1"/>
    <xf numFmtId="164" fontId="5" fillId="0" borderId="2" xfId="2" applyNumberFormat="1" applyFont="1" applyBorder="1"/>
    <xf numFmtId="164" fontId="5" fillId="0" borderId="0" xfId="2" applyNumberFormat="1" applyFont="1" applyBorder="1"/>
    <xf numFmtId="164" fontId="5" fillId="0" borderId="1" xfId="2" applyNumberFormat="1" applyFont="1" applyBorder="1"/>
    <xf numFmtId="164" fontId="7" fillId="0" borderId="2" xfId="2" applyNumberFormat="1" applyFont="1" applyBorder="1"/>
    <xf numFmtId="164" fontId="5" fillId="0" borderId="3" xfId="2" applyNumberFormat="1" applyFont="1" applyBorder="1"/>
    <xf numFmtId="164" fontId="6" fillId="0" borderId="3" xfId="2" applyNumberFormat="1" applyFont="1" applyBorder="1"/>
    <xf numFmtId="164" fontId="3" fillId="0" borderId="2" xfId="1" applyNumberFormat="1" applyFont="1" applyBorder="1"/>
    <xf numFmtId="164" fontId="4" fillId="0" borderId="0" xfId="1" applyNumberFormat="1" applyFont="1" applyAlignment="1">
      <alignment horizontal="center"/>
    </xf>
    <xf numFmtId="164" fontId="8" fillId="0" borderId="0" xfId="1" applyNumberFormat="1" applyFont="1"/>
    <xf numFmtId="164" fontId="3" fillId="0" borderId="0" xfId="1" applyNumberFormat="1" applyFont="1" applyFill="1"/>
    <xf numFmtId="164" fontId="4" fillId="0" borderId="0" xfId="0" applyNumberFormat="1" applyFont="1"/>
    <xf numFmtId="0" fontId="9" fillId="0" borderId="0" xfId="0" applyFont="1"/>
    <xf numFmtId="164" fontId="9" fillId="0" borderId="0" xfId="0" applyNumberFormat="1" applyFont="1"/>
    <xf numFmtId="3" fontId="0" fillId="0" borderId="0" xfId="0" applyNumberFormat="1"/>
    <xf numFmtId="3" fontId="9" fillId="0" borderId="0" xfId="0" applyNumberFormat="1" applyFont="1"/>
    <xf numFmtId="3" fontId="11" fillId="0" borderId="0" xfId="0" applyNumberFormat="1" applyFont="1"/>
    <xf numFmtId="2" fontId="3" fillId="0" borderId="2" xfId="1" applyNumberFormat="1" applyFont="1" applyBorder="1"/>
    <xf numFmtId="164" fontId="6" fillId="3" borderId="0" xfId="2" applyNumberFormat="1" applyFont="1" applyFill="1" applyBorder="1"/>
    <xf numFmtId="164" fontId="6" fillId="4" borderId="0" xfId="2" applyNumberFormat="1" applyFont="1" applyFill="1" applyBorder="1"/>
    <xf numFmtId="164" fontId="6" fillId="3" borderId="0" xfId="2" applyNumberFormat="1" applyFont="1" applyFill="1"/>
    <xf numFmtId="6" fontId="0" fillId="0" borderId="0" xfId="0" applyNumberFormat="1"/>
    <xf numFmtId="0" fontId="0" fillId="0" borderId="0" xfId="0" applyAlignment="1">
      <alignment wrapText="1"/>
    </xf>
    <xf numFmtId="0" fontId="13" fillId="0" borderId="0" xfId="4"/>
    <xf numFmtId="164" fontId="6" fillId="5" borderId="0" xfId="0" applyNumberFormat="1" applyFont="1" applyFill="1"/>
    <xf numFmtId="164" fontId="6" fillId="5" borderId="0" xfId="2" applyNumberFormat="1" applyFont="1" applyFill="1"/>
    <xf numFmtId="164" fontId="5" fillId="5" borderId="0" xfId="2" applyNumberFormat="1" applyFont="1" applyFill="1" applyBorder="1"/>
    <xf numFmtId="0" fontId="0" fillId="6" borderId="0" xfId="0" applyFill="1" applyAlignment="1">
      <alignment wrapText="1"/>
    </xf>
    <xf numFmtId="0" fontId="0" fillId="6" borderId="0" xfId="0" applyFill="1"/>
    <xf numFmtId="0" fontId="0" fillId="7" borderId="0" xfId="0" applyFill="1" applyAlignment="1">
      <alignment wrapText="1"/>
    </xf>
    <xf numFmtId="0" fontId="0" fillId="7" borderId="0" xfId="0" applyFill="1"/>
    <xf numFmtId="0" fontId="0" fillId="0" borderId="0" xfId="0" applyAlignment="1">
      <alignment horizontal="center"/>
    </xf>
    <xf numFmtId="0" fontId="0" fillId="0" borderId="0" xfId="0" applyAlignment="1" applyProtection="1">
      <alignment horizontal="center"/>
      <protection locked="0"/>
    </xf>
    <xf numFmtId="164" fontId="1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9" defaultPivotStyle="PivotStyleLight16"/>
  <colors>
    <mruColors>
      <color rgb="FF43DD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calculator.net/fuel-cost-calculator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86"/>
  <sheetViews>
    <sheetView workbookViewId="0">
      <selection activeCell="B2" sqref="B2:N2"/>
    </sheetView>
  </sheetViews>
  <sheetFormatPr defaultRowHeight="14.4" x14ac:dyDescent="0.3"/>
  <cols>
    <col min="1" max="1" width="22.6640625" customWidth="1"/>
    <col min="2" max="2" width="9.6640625" bestFit="1" customWidth="1"/>
    <col min="3" max="3" width="9.5546875" customWidth="1"/>
    <col min="14" max="14" width="12.6640625" style="28" customWidth="1"/>
    <col min="17" max="17" width="10.6640625" customWidth="1"/>
    <col min="18" max="18" width="9.6640625" bestFit="1" customWidth="1"/>
  </cols>
  <sheetData>
    <row r="1" spans="1:17" ht="21" x14ac:dyDescent="0.4">
      <c r="A1" s="1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9"/>
    </row>
    <row r="2" spans="1:17" ht="18" x14ac:dyDescent="0.35">
      <c r="A2" s="4"/>
      <c r="B2" s="49" t="s">
        <v>0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7" ht="18" x14ac:dyDescent="0.35">
      <c r="A3" s="5" t="s">
        <v>1</v>
      </c>
      <c r="B3" s="49" t="s">
        <v>2</v>
      </c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7" x14ac:dyDescent="0.3">
      <c r="A4" s="6"/>
      <c r="B4" s="7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27"/>
    </row>
    <row r="5" spans="1:17" x14ac:dyDescent="0.3">
      <c r="A5" s="5" t="s">
        <v>3</v>
      </c>
      <c r="B5" s="8" t="s">
        <v>4</v>
      </c>
      <c r="C5" s="9" t="s">
        <v>5</v>
      </c>
      <c r="D5" s="8" t="s">
        <v>6</v>
      </c>
      <c r="E5" s="9" t="s">
        <v>7</v>
      </c>
      <c r="F5" s="8" t="s">
        <v>8</v>
      </c>
      <c r="G5" s="9" t="s">
        <v>9</v>
      </c>
      <c r="H5" s="8" t="s">
        <v>10</v>
      </c>
      <c r="I5" s="9" t="s">
        <v>11</v>
      </c>
      <c r="J5" s="8" t="s">
        <v>12</v>
      </c>
      <c r="K5" s="9" t="s">
        <v>13</v>
      </c>
      <c r="L5" s="8" t="s">
        <v>14</v>
      </c>
      <c r="M5" s="9" t="s">
        <v>15</v>
      </c>
      <c r="N5" s="9" t="s">
        <v>16</v>
      </c>
    </row>
    <row r="6" spans="1:17" x14ac:dyDescent="0.3">
      <c r="A6" s="6" t="s">
        <v>17</v>
      </c>
      <c r="B6" s="10">
        <v>19000</v>
      </c>
      <c r="C6" s="10">
        <v>21000</v>
      </c>
      <c r="D6" s="10">
        <v>20000</v>
      </c>
      <c r="E6" s="10">
        <v>17500</v>
      </c>
      <c r="F6" s="10">
        <v>23000</v>
      </c>
      <c r="G6" s="10">
        <v>32000</v>
      </c>
      <c r="H6" s="10">
        <v>19000</v>
      </c>
      <c r="I6" s="10">
        <v>20500</v>
      </c>
      <c r="J6" s="10">
        <v>19000</v>
      </c>
      <c r="K6" s="10">
        <v>16000</v>
      </c>
      <c r="L6" s="10">
        <v>18500</v>
      </c>
      <c r="M6" s="10">
        <v>19000</v>
      </c>
      <c r="N6" s="18">
        <f>SUM(B6:M6)</f>
        <v>244500</v>
      </c>
    </row>
    <row r="7" spans="1:17" ht="15" thickBot="1" x14ac:dyDescent="0.35">
      <c r="A7" s="5" t="s">
        <v>18</v>
      </c>
      <c r="B7" s="12">
        <f t="shared" ref="B7:N7" si="0">SUM(B6:B6)</f>
        <v>19000</v>
      </c>
      <c r="C7" s="12">
        <f t="shared" si="0"/>
        <v>21000</v>
      </c>
      <c r="D7" s="12">
        <f t="shared" si="0"/>
        <v>20000</v>
      </c>
      <c r="E7" s="12">
        <f t="shared" si="0"/>
        <v>17500</v>
      </c>
      <c r="F7" s="12">
        <f t="shared" si="0"/>
        <v>23000</v>
      </c>
      <c r="G7" s="12">
        <f t="shared" si="0"/>
        <v>32000</v>
      </c>
      <c r="H7" s="12">
        <f t="shared" si="0"/>
        <v>19000</v>
      </c>
      <c r="I7" s="12">
        <f t="shared" si="0"/>
        <v>20500</v>
      </c>
      <c r="J7" s="12">
        <f t="shared" si="0"/>
        <v>19000</v>
      </c>
      <c r="K7" s="12">
        <f t="shared" si="0"/>
        <v>16000</v>
      </c>
      <c r="L7" s="12">
        <f t="shared" si="0"/>
        <v>18500</v>
      </c>
      <c r="M7" s="12">
        <f t="shared" si="0"/>
        <v>19000</v>
      </c>
      <c r="N7" s="17">
        <f t="shared" si="0"/>
        <v>244500</v>
      </c>
      <c r="Q7" s="30"/>
    </row>
    <row r="8" spans="1:17" ht="15" thickTop="1" x14ac:dyDescent="0.3">
      <c r="A8" s="6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7"/>
    </row>
    <row r="9" spans="1:17" x14ac:dyDescent="0.3">
      <c r="A9" s="5" t="s">
        <v>19</v>
      </c>
      <c r="B9" s="7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27"/>
    </row>
    <row r="10" spans="1:17" x14ac:dyDescent="0.3">
      <c r="A10" s="6" t="s">
        <v>20</v>
      </c>
      <c r="B10" s="10">
        <v>10000</v>
      </c>
      <c r="C10" s="10">
        <v>10000</v>
      </c>
      <c r="D10" s="10">
        <v>10000</v>
      </c>
      <c r="E10" s="10">
        <v>10000</v>
      </c>
      <c r="F10" s="10">
        <v>10000</v>
      </c>
      <c r="G10" s="10">
        <v>10000</v>
      </c>
      <c r="H10" s="10">
        <v>10000</v>
      </c>
      <c r="I10" s="10">
        <v>10000</v>
      </c>
      <c r="J10" s="10">
        <v>10000</v>
      </c>
      <c r="K10" s="10">
        <v>10000</v>
      </c>
      <c r="L10" s="10">
        <v>10000</v>
      </c>
      <c r="M10" s="10">
        <v>10000</v>
      </c>
      <c r="N10" s="18">
        <f>+M10</f>
        <v>10000</v>
      </c>
      <c r="Q10" s="30"/>
    </row>
    <row r="11" spans="1:17" x14ac:dyDescent="0.3">
      <c r="A11" s="6" t="s">
        <v>21</v>
      </c>
      <c r="B11" s="10">
        <v>15000</v>
      </c>
      <c r="C11" s="10">
        <v>17000</v>
      </c>
      <c r="D11" s="10">
        <v>16500</v>
      </c>
      <c r="E11" s="10">
        <v>14000</v>
      </c>
      <c r="F11" s="10">
        <v>19000</v>
      </c>
      <c r="G11" s="10">
        <v>26000</v>
      </c>
      <c r="H11" s="10">
        <v>15500</v>
      </c>
      <c r="I11" s="10">
        <v>17000</v>
      </c>
      <c r="J11" s="10">
        <v>15500</v>
      </c>
      <c r="K11" s="10">
        <v>12500</v>
      </c>
      <c r="L11" s="10">
        <v>15000</v>
      </c>
      <c r="M11" s="10">
        <v>15500</v>
      </c>
      <c r="N11" s="18">
        <f>SUM(B11:M11)</f>
        <v>198500</v>
      </c>
      <c r="Q11" s="30"/>
    </row>
    <row r="12" spans="1:17" x14ac:dyDescent="0.3">
      <c r="A12" s="6" t="s">
        <v>22</v>
      </c>
      <c r="B12" s="10">
        <v>10000</v>
      </c>
      <c r="C12" s="10">
        <v>10000</v>
      </c>
      <c r="D12" s="10">
        <v>10000</v>
      </c>
      <c r="E12" s="10">
        <v>10000</v>
      </c>
      <c r="F12" s="10">
        <v>10000</v>
      </c>
      <c r="G12" s="10">
        <v>10000</v>
      </c>
      <c r="H12" s="10">
        <v>10000</v>
      </c>
      <c r="I12" s="10">
        <v>10000</v>
      </c>
      <c r="J12" s="10">
        <v>10000</v>
      </c>
      <c r="K12" s="10">
        <v>10000</v>
      </c>
      <c r="L12" s="10">
        <v>10000</v>
      </c>
      <c r="M12" s="10">
        <v>10000</v>
      </c>
      <c r="N12" s="18">
        <f>+M12</f>
        <v>10000</v>
      </c>
      <c r="Q12" s="30"/>
    </row>
    <row r="13" spans="1:17" x14ac:dyDescent="0.3">
      <c r="A13" s="5" t="s">
        <v>23</v>
      </c>
      <c r="B13" s="11">
        <f t="shared" ref="B13:G13" si="1">SUM(B10+B11-B12)</f>
        <v>15000</v>
      </c>
      <c r="C13" s="11">
        <f t="shared" si="1"/>
        <v>17000</v>
      </c>
      <c r="D13" s="11">
        <f t="shared" si="1"/>
        <v>16500</v>
      </c>
      <c r="E13" s="11">
        <f t="shared" si="1"/>
        <v>14000</v>
      </c>
      <c r="F13" s="11">
        <f t="shared" si="1"/>
        <v>19000</v>
      </c>
      <c r="G13" s="11">
        <f t="shared" si="1"/>
        <v>26000</v>
      </c>
      <c r="H13" s="11">
        <f t="shared" ref="H13:N13" si="2">SUM(H10+H11-H12)</f>
        <v>15500</v>
      </c>
      <c r="I13" s="11">
        <f t="shared" si="2"/>
        <v>17000</v>
      </c>
      <c r="J13" s="11">
        <f t="shared" si="2"/>
        <v>15500</v>
      </c>
      <c r="K13" s="11">
        <f t="shared" si="2"/>
        <v>12500</v>
      </c>
      <c r="L13" s="11">
        <f t="shared" si="2"/>
        <v>15000</v>
      </c>
      <c r="M13" s="11">
        <f t="shared" si="2"/>
        <v>15500</v>
      </c>
      <c r="N13" s="19">
        <f t="shared" si="2"/>
        <v>198500</v>
      </c>
      <c r="Q13" s="30"/>
    </row>
    <row r="14" spans="1:17" ht="15" thickBot="1" x14ac:dyDescent="0.35">
      <c r="A14" s="16" t="s">
        <v>24</v>
      </c>
      <c r="B14" s="12">
        <f t="shared" ref="B14:G14" si="3">SUM(B7-B13)</f>
        <v>4000</v>
      </c>
      <c r="C14" s="12">
        <f t="shared" si="3"/>
        <v>4000</v>
      </c>
      <c r="D14" s="12">
        <f t="shared" si="3"/>
        <v>3500</v>
      </c>
      <c r="E14" s="12">
        <f t="shared" si="3"/>
        <v>3500</v>
      </c>
      <c r="F14" s="12">
        <f t="shared" si="3"/>
        <v>4000</v>
      </c>
      <c r="G14" s="12">
        <f t="shared" si="3"/>
        <v>6000</v>
      </c>
      <c r="H14" s="12">
        <f t="shared" ref="H14:M14" si="4">SUM(H7-H13)</f>
        <v>3500</v>
      </c>
      <c r="I14" s="12">
        <f t="shared" si="4"/>
        <v>3500</v>
      </c>
      <c r="J14" s="12">
        <f t="shared" si="4"/>
        <v>3500</v>
      </c>
      <c r="K14" s="12">
        <f t="shared" si="4"/>
        <v>3500</v>
      </c>
      <c r="L14" s="12">
        <f t="shared" si="4"/>
        <v>3500</v>
      </c>
      <c r="M14" s="12">
        <f t="shared" si="4"/>
        <v>3500</v>
      </c>
      <c r="N14" s="17">
        <f>SUM(N7-N13)</f>
        <v>46000</v>
      </c>
      <c r="Q14" s="31"/>
    </row>
    <row r="15" spans="1:17" ht="15" thickTop="1" x14ac:dyDescent="0.3">
      <c r="A15" s="6" t="s">
        <v>25</v>
      </c>
      <c r="B15" s="13">
        <v>12500</v>
      </c>
      <c r="C15" s="13">
        <v>12500</v>
      </c>
      <c r="D15" s="13">
        <v>12500</v>
      </c>
      <c r="E15" s="13">
        <v>12500</v>
      </c>
      <c r="F15" s="13">
        <v>12500</v>
      </c>
      <c r="G15" s="13">
        <v>12500</v>
      </c>
      <c r="H15" s="13">
        <v>12500</v>
      </c>
      <c r="I15" s="13">
        <v>12500</v>
      </c>
      <c r="J15" s="13">
        <v>12500</v>
      </c>
      <c r="K15" s="13">
        <v>12500</v>
      </c>
      <c r="L15" s="13">
        <v>12500</v>
      </c>
      <c r="M15" s="13">
        <v>12500</v>
      </c>
      <c r="N15" s="18">
        <f>SUM(B15:M15)</f>
        <v>150000</v>
      </c>
      <c r="Q15" s="30"/>
    </row>
    <row r="16" spans="1:17" x14ac:dyDescent="0.3">
      <c r="A16" s="6" t="s">
        <v>26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18">
        <f>SUM(B16:M16)</f>
        <v>0</v>
      </c>
    </row>
    <row r="17" spans="1:17" ht="15" thickBot="1" x14ac:dyDescent="0.35">
      <c r="A17" s="16" t="s">
        <v>27</v>
      </c>
      <c r="B17" s="17">
        <f t="shared" ref="B17:G17" si="5">SUM(B14:B16)</f>
        <v>16500</v>
      </c>
      <c r="C17" s="17">
        <f t="shared" si="5"/>
        <v>16500</v>
      </c>
      <c r="D17" s="17">
        <f t="shared" si="5"/>
        <v>16000</v>
      </c>
      <c r="E17" s="17">
        <f t="shared" si="5"/>
        <v>16000</v>
      </c>
      <c r="F17" s="17">
        <f t="shared" si="5"/>
        <v>16500</v>
      </c>
      <c r="G17" s="17">
        <f t="shared" si="5"/>
        <v>18500</v>
      </c>
      <c r="H17" s="17">
        <f t="shared" ref="H17:N17" si="6">SUM(H14:H16)</f>
        <v>16000</v>
      </c>
      <c r="I17" s="17">
        <f t="shared" si="6"/>
        <v>16000</v>
      </c>
      <c r="J17" s="17">
        <f t="shared" si="6"/>
        <v>16000</v>
      </c>
      <c r="K17" s="17">
        <f t="shared" si="6"/>
        <v>16000</v>
      </c>
      <c r="L17" s="17">
        <f t="shared" si="6"/>
        <v>16000</v>
      </c>
      <c r="M17" s="17">
        <f t="shared" si="6"/>
        <v>16000</v>
      </c>
      <c r="N17" s="17">
        <f t="shared" si="6"/>
        <v>196000</v>
      </c>
      <c r="Q17" s="30"/>
    </row>
    <row r="18" spans="1:17" ht="15" thickTop="1" x14ac:dyDescent="0.3">
      <c r="A18" s="16" t="s">
        <v>28</v>
      </c>
      <c r="B18" s="7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7"/>
    </row>
    <row r="19" spans="1:17" x14ac:dyDescent="0.3">
      <c r="A19" s="6" t="s">
        <v>29</v>
      </c>
      <c r="B19" s="14">
        <v>200</v>
      </c>
      <c r="C19" s="14">
        <v>200</v>
      </c>
      <c r="D19" s="14">
        <v>200</v>
      </c>
      <c r="E19" s="14">
        <v>200</v>
      </c>
      <c r="F19" s="14">
        <v>200</v>
      </c>
      <c r="G19" s="14">
        <v>200</v>
      </c>
      <c r="H19" s="14">
        <v>200</v>
      </c>
      <c r="I19" s="14">
        <v>200</v>
      </c>
      <c r="J19" s="14">
        <v>200</v>
      </c>
      <c r="K19" s="14">
        <v>200</v>
      </c>
      <c r="L19" s="14">
        <v>200</v>
      </c>
      <c r="M19" s="14">
        <v>200</v>
      </c>
      <c r="N19" s="18">
        <f t="shared" ref="N19:N34" si="7">SUM(B19:M19)</f>
        <v>2400</v>
      </c>
      <c r="Q19" s="30"/>
    </row>
    <row r="20" spans="1:17" x14ac:dyDescent="0.3">
      <c r="A20" s="6" t="s">
        <v>30</v>
      </c>
      <c r="B20" s="14">
        <v>30</v>
      </c>
      <c r="C20" s="14">
        <v>30</v>
      </c>
      <c r="D20" s="14">
        <v>30</v>
      </c>
      <c r="E20" s="14">
        <v>30</v>
      </c>
      <c r="F20" s="14">
        <v>30</v>
      </c>
      <c r="G20" s="14">
        <v>30</v>
      </c>
      <c r="H20" s="14">
        <v>30</v>
      </c>
      <c r="I20" s="14">
        <v>30</v>
      </c>
      <c r="J20" s="14">
        <v>30</v>
      </c>
      <c r="K20" s="14">
        <v>30</v>
      </c>
      <c r="L20" s="14">
        <v>30</v>
      </c>
      <c r="M20" s="14">
        <v>30</v>
      </c>
      <c r="N20" s="18">
        <f t="shared" si="7"/>
        <v>360</v>
      </c>
    </row>
    <row r="21" spans="1:17" x14ac:dyDescent="0.3">
      <c r="A21" s="6" t="s">
        <v>31</v>
      </c>
      <c r="B21" s="14">
        <v>450</v>
      </c>
      <c r="C21" s="14">
        <v>450</v>
      </c>
      <c r="D21" s="14">
        <v>450</v>
      </c>
      <c r="E21" s="14">
        <v>450</v>
      </c>
      <c r="F21" s="14">
        <v>450</v>
      </c>
      <c r="G21" s="14">
        <v>450</v>
      </c>
      <c r="H21" s="14">
        <v>450</v>
      </c>
      <c r="I21" s="14">
        <v>450</v>
      </c>
      <c r="J21" s="14">
        <v>450</v>
      </c>
      <c r="K21" s="14">
        <v>450</v>
      </c>
      <c r="L21" s="14">
        <v>450</v>
      </c>
      <c r="M21" s="14">
        <v>450</v>
      </c>
      <c r="N21" s="18">
        <f>SUM(B21:M21)</f>
        <v>5400</v>
      </c>
    </row>
    <row r="22" spans="1:17" x14ac:dyDescent="0.3">
      <c r="A22" s="6" t="s">
        <v>32</v>
      </c>
      <c r="B22" s="14">
        <v>150</v>
      </c>
      <c r="C22" s="14">
        <v>150</v>
      </c>
      <c r="D22" s="14">
        <v>150</v>
      </c>
      <c r="E22" s="14">
        <v>150</v>
      </c>
      <c r="F22" s="14">
        <v>150</v>
      </c>
      <c r="G22" s="14">
        <v>150</v>
      </c>
      <c r="H22" s="14">
        <v>150</v>
      </c>
      <c r="I22" s="14">
        <v>150</v>
      </c>
      <c r="J22" s="14">
        <v>150</v>
      </c>
      <c r="K22" s="14">
        <v>150</v>
      </c>
      <c r="L22" s="14">
        <v>150</v>
      </c>
      <c r="M22" s="14">
        <v>150</v>
      </c>
      <c r="N22" s="18">
        <f t="shared" si="7"/>
        <v>1800</v>
      </c>
    </row>
    <row r="23" spans="1:17" x14ac:dyDescent="0.3">
      <c r="A23" s="6" t="s">
        <v>33</v>
      </c>
      <c r="B23" s="14">
        <v>20</v>
      </c>
      <c r="C23" s="14">
        <v>20</v>
      </c>
      <c r="D23" s="14">
        <v>20</v>
      </c>
      <c r="E23" s="14">
        <v>20</v>
      </c>
      <c r="F23" s="14">
        <v>20</v>
      </c>
      <c r="G23" s="14">
        <v>20</v>
      </c>
      <c r="H23" s="14">
        <v>20</v>
      </c>
      <c r="I23" s="14">
        <v>20</v>
      </c>
      <c r="J23" s="14">
        <v>20</v>
      </c>
      <c r="K23" s="14">
        <v>20</v>
      </c>
      <c r="L23" s="14">
        <v>20</v>
      </c>
      <c r="M23" s="14">
        <v>20</v>
      </c>
      <c r="N23" s="18">
        <f t="shared" si="7"/>
        <v>240</v>
      </c>
    </row>
    <row r="24" spans="1:17" x14ac:dyDescent="0.3">
      <c r="A24" s="6" t="s">
        <v>34</v>
      </c>
      <c r="B24" s="14">
        <v>25</v>
      </c>
      <c r="C24" s="14">
        <v>25</v>
      </c>
      <c r="D24" s="14">
        <v>25</v>
      </c>
      <c r="E24" s="14">
        <v>25</v>
      </c>
      <c r="F24" s="14">
        <v>25</v>
      </c>
      <c r="G24" s="14">
        <v>25</v>
      </c>
      <c r="H24" s="14">
        <v>25</v>
      </c>
      <c r="I24" s="14">
        <v>25</v>
      </c>
      <c r="J24" s="14">
        <v>25</v>
      </c>
      <c r="K24" s="14">
        <v>25</v>
      </c>
      <c r="L24" s="14">
        <v>25</v>
      </c>
      <c r="M24" s="14">
        <v>25</v>
      </c>
      <c r="N24" s="18">
        <f t="shared" si="7"/>
        <v>300</v>
      </c>
    </row>
    <row r="25" spans="1:17" x14ac:dyDescent="0.3">
      <c r="A25" s="6" t="s">
        <v>35</v>
      </c>
      <c r="B25" s="14">
        <v>200</v>
      </c>
      <c r="C25" s="14">
        <v>200</v>
      </c>
      <c r="D25" s="14">
        <v>200</v>
      </c>
      <c r="E25" s="14">
        <v>200</v>
      </c>
      <c r="F25" s="14">
        <v>200</v>
      </c>
      <c r="G25" s="14">
        <v>200</v>
      </c>
      <c r="H25" s="14">
        <v>200</v>
      </c>
      <c r="I25" s="14">
        <v>200</v>
      </c>
      <c r="J25" s="14">
        <v>200</v>
      </c>
      <c r="K25" s="14">
        <v>200</v>
      </c>
      <c r="L25" s="14">
        <v>200</v>
      </c>
      <c r="M25" s="14">
        <v>200</v>
      </c>
      <c r="N25" s="18">
        <f t="shared" si="7"/>
        <v>2400</v>
      </c>
    </row>
    <row r="26" spans="1:17" x14ac:dyDescent="0.3">
      <c r="A26" s="6" t="s">
        <v>36</v>
      </c>
      <c r="B26" s="14">
        <v>2685</v>
      </c>
      <c r="C26" s="14">
        <v>2670</v>
      </c>
      <c r="D26" s="14">
        <v>2655</v>
      </c>
      <c r="E26" s="14">
        <v>2640</v>
      </c>
      <c r="F26" s="14">
        <v>2625</v>
      </c>
      <c r="G26" s="14">
        <v>2610</v>
      </c>
      <c r="H26" s="14">
        <v>2595</v>
      </c>
      <c r="I26" s="14">
        <v>2580</v>
      </c>
      <c r="J26" s="14">
        <v>2565</v>
      </c>
      <c r="K26" s="14">
        <v>2550</v>
      </c>
      <c r="L26" s="14">
        <v>2535</v>
      </c>
      <c r="M26" s="14">
        <v>2520</v>
      </c>
      <c r="N26" s="18">
        <f t="shared" si="7"/>
        <v>31230</v>
      </c>
    </row>
    <row r="27" spans="1:17" x14ac:dyDescent="0.3">
      <c r="A27" s="6" t="s">
        <v>37</v>
      </c>
      <c r="B27" s="14">
        <v>300</v>
      </c>
      <c r="C27" s="14">
        <v>300</v>
      </c>
      <c r="D27" s="14">
        <v>300</v>
      </c>
      <c r="E27" s="14">
        <v>300</v>
      </c>
      <c r="F27" s="14">
        <v>300</v>
      </c>
      <c r="G27" s="14">
        <v>300</v>
      </c>
      <c r="H27" s="14">
        <v>300</v>
      </c>
      <c r="I27" s="14">
        <v>300</v>
      </c>
      <c r="J27" s="14">
        <v>300</v>
      </c>
      <c r="K27" s="14">
        <v>300</v>
      </c>
      <c r="L27" s="14">
        <v>300</v>
      </c>
      <c r="M27" s="14">
        <v>300</v>
      </c>
      <c r="N27" s="18">
        <f t="shared" si="7"/>
        <v>3600</v>
      </c>
    </row>
    <row r="28" spans="1:17" x14ac:dyDescent="0.3">
      <c r="A28" s="6" t="s">
        <v>38</v>
      </c>
      <c r="B28" s="14">
        <v>1500</v>
      </c>
      <c r="C28" s="14">
        <v>1500</v>
      </c>
      <c r="D28" s="14">
        <v>1500</v>
      </c>
      <c r="E28" s="14">
        <v>1500</v>
      </c>
      <c r="F28" s="14">
        <v>1500</v>
      </c>
      <c r="G28" s="14">
        <v>1500</v>
      </c>
      <c r="H28" s="14">
        <v>1500</v>
      </c>
      <c r="I28" s="14">
        <v>1500</v>
      </c>
      <c r="J28" s="14">
        <v>1500</v>
      </c>
      <c r="K28" s="14">
        <v>1500</v>
      </c>
      <c r="L28" s="14">
        <v>1500</v>
      </c>
      <c r="M28" s="14">
        <v>1500</v>
      </c>
      <c r="N28" s="18">
        <f t="shared" si="7"/>
        <v>18000</v>
      </c>
    </row>
    <row r="29" spans="1:17" x14ac:dyDescent="0.3">
      <c r="A29" s="6" t="s">
        <v>39</v>
      </c>
      <c r="B29" s="14">
        <v>30</v>
      </c>
      <c r="C29" s="14">
        <v>30</v>
      </c>
      <c r="D29" s="14">
        <v>30</v>
      </c>
      <c r="E29" s="14">
        <v>30</v>
      </c>
      <c r="F29" s="14">
        <v>30</v>
      </c>
      <c r="G29" s="14">
        <v>30</v>
      </c>
      <c r="H29" s="14">
        <v>30</v>
      </c>
      <c r="I29" s="14">
        <v>30</v>
      </c>
      <c r="J29" s="14">
        <v>30</v>
      </c>
      <c r="K29" s="14">
        <v>30</v>
      </c>
      <c r="L29" s="14">
        <v>30</v>
      </c>
      <c r="M29" s="14">
        <v>30</v>
      </c>
      <c r="N29" s="18">
        <f t="shared" si="7"/>
        <v>360</v>
      </c>
    </row>
    <row r="30" spans="1:17" x14ac:dyDescent="0.3">
      <c r="A30" s="6" t="s">
        <v>40</v>
      </c>
      <c r="B30" s="14">
        <v>800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8">
        <v>800</v>
      </c>
      <c r="O30" s="2"/>
    </row>
    <row r="31" spans="1:17" x14ac:dyDescent="0.3">
      <c r="A31" s="6" t="s">
        <v>41</v>
      </c>
      <c r="B31" s="14">
        <v>125</v>
      </c>
      <c r="C31" s="14">
        <v>125</v>
      </c>
      <c r="D31" s="14">
        <v>125</v>
      </c>
      <c r="E31" s="14">
        <v>125</v>
      </c>
      <c r="F31" s="14">
        <v>125</v>
      </c>
      <c r="G31" s="14">
        <v>125</v>
      </c>
      <c r="H31" s="14">
        <v>125</v>
      </c>
      <c r="I31" s="14">
        <v>125</v>
      </c>
      <c r="J31" s="14">
        <v>125</v>
      </c>
      <c r="K31" s="14">
        <v>125</v>
      </c>
      <c r="L31" s="14">
        <v>125</v>
      </c>
      <c r="M31" s="14">
        <v>125</v>
      </c>
      <c r="N31" s="18">
        <f t="shared" si="7"/>
        <v>1500</v>
      </c>
    </row>
    <row r="32" spans="1:17" x14ac:dyDescent="0.3">
      <c r="A32" s="6" t="s">
        <v>42</v>
      </c>
      <c r="B32" s="14">
        <v>330</v>
      </c>
      <c r="C32" s="14">
        <v>330</v>
      </c>
      <c r="D32" s="14">
        <v>330</v>
      </c>
      <c r="E32" s="14">
        <v>330</v>
      </c>
      <c r="F32" s="14">
        <v>330</v>
      </c>
      <c r="G32" s="14">
        <v>330</v>
      </c>
      <c r="H32" s="14">
        <v>330</v>
      </c>
      <c r="I32" s="14">
        <v>330</v>
      </c>
      <c r="J32" s="14">
        <v>330</v>
      </c>
      <c r="K32" s="14">
        <v>330</v>
      </c>
      <c r="L32" s="14">
        <v>330</v>
      </c>
      <c r="M32" s="14">
        <v>330</v>
      </c>
      <c r="N32" s="18">
        <f t="shared" si="7"/>
        <v>3960</v>
      </c>
    </row>
    <row r="33" spans="1:17" x14ac:dyDescent="0.3">
      <c r="A33" s="6" t="s">
        <v>43</v>
      </c>
      <c r="B33" s="14">
        <f>+B34*0.09</f>
        <v>599.93999999999994</v>
      </c>
      <c r="C33" s="14">
        <f t="shared" ref="C33:M33" si="8">+C34*0.09</f>
        <v>599.93999999999994</v>
      </c>
      <c r="D33" s="14">
        <f t="shared" si="8"/>
        <v>599.93999999999994</v>
      </c>
      <c r="E33" s="14">
        <f t="shared" si="8"/>
        <v>599.93999999999994</v>
      </c>
      <c r="F33" s="14">
        <f t="shared" si="8"/>
        <v>599.93999999999994</v>
      </c>
      <c r="G33" s="14">
        <f t="shared" si="8"/>
        <v>599.93999999999994</v>
      </c>
      <c r="H33" s="14">
        <f t="shared" si="8"/>
        <v>599.93999999999994</v>
      </c>
      <c r="I33" s="14">
        <f t="shared" si="8"/>
        <v>599.93999999999994</v>
      </c>
      <c r="J33" s="14">
        <f t="shared" si="8"/>
        <v>599.93999999999994</v>
      </c>
      <c r="K33" s="14">
        <f t="shared" si="8"/>
        <v>599.93999999999994</v>
      </c>
      <c r="L33" s="14">
        <f t="shared" si="8"/>
        <v>599.93999999999994</v>
      </c>
      <c r="M33" s="14">
        <f t="shared" si="8"/>
        <v>600.66</v>
      </c>
      <c r="N33" s="18">
        <f t="shared" si="7"/>
        <v>7199.9999999999982</v>
      </c>
    </row>
    <row r="34" spans="1:17" x14ac:dyDescent="0.3">
      <c r="A34" s="6" t="s">
        <v>44</v>
      </c>
      <c r="B34" s="14">
        <v>6666</v>
      </c>
      <c r="C34" s="14">
        <v>6666</v>
      </c>
      <c r="D34" s="14">
        <v>6666</v>
      </c>
      <c r="E34" s="14">
        <v>6666</v>
      </c>
      <c r="F34" s="14">
        <v>6666</v>
      </c>
      <c r="G34" s="14">
        <v>6666</v>
      </c>
      <c r="H34" s="14">
        <v>6666</v>
      </c>
      <c r="I34" s="14">
        <v>6666</v>
      </c>
      <c r="J34" s="14">
        <v>6666</v>
      </c>
      <c r="K34" s="14">
        <v>6666</v>
      </c>
      <c r="L34" s="14">
        <v>6666</v>
      </c>
      <c r="M34" s="14">
        <v>6674</v>
      </c>
      <c r="N34" s="18">
        <f t="shared" si="7"/>
        <v>80000</v>
      </c>
      <c r="Q34" s="30"/>
    </row>
    <row r="35" spans="1:17" x14ac:dyDescent="0.3">
      <c r="A35" s="5" t="s">
        <v>45</v>
      </c>
      <c r="B35" s="19">
        <f t="shared" ref="B35:N35" si="9">SUM(B19:B34)</f>
        <v>14110.939999999999</v>
      </c>
      <c r="C35" s="19">
        <f t="shared" si="9"/>
        <v>13295.939999999999</v>
      </c>
      <c r="D35" s="19">
        <f t="shared" si="9"/>
        <v>13280.939999999999</v>
      </c>
      <c r="E35" s="19">
        <f t="shared" si="9"/>
        <v>13265.939999999999</v>
      </c>
      <c r="F35" s="19">
        <f t="shared" si="9"/>
        <v>13250.939999999999</v>
      </c>
      <c r="G35" s="19">
        <f t="shared" si="9"/>
        <v>13235.939999999999</v>
      </c>
      <c r="H35" s="19">
        <f t="shared" si="9"/>
        <v>13220.939999999999</v>
      </c>
      <c r="I35" s="19">
        <f t="shared" si="9"/>
        <v>13205.939999999999</v>
      </c>
      <c r="J35" s="19">
        <f t="shared" si="9"/>
        <v>13190.939999999999</v>
      </c>
      <c r="K35" s="19">
        <f t="shared" si="9"/>
        <v>13175.939999999999</v>
      </c>
      <c r="L35" s="19">
        <f t="shared" si="9"/>
        <v>13160.939999999999</v>
      </c>
      <c r="M35" s="19">
        <f t="shared" si="9"/>
        <v>13154.66</v>
      </c>
      <c r="N35" s="19">
        <f t="shared" si="9"/>
        <v>159550</v>
      </c>
      <c r="Q35" s="31"/>
    </row>
    <row r="36" spans="1:17" x14ac:dyDescent="0.3">
      <c r="A36" s="6"/>
      <c r="B36" s="7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27"/>
    </row>
    <row r="37" spans="1:17" ht="15" thickBot="1" x14ac:dyDescent="0.35">
      <c r="A37" s="5" t="s">
        <v>46</v>
      </c>
      <c r="B37" s="20">
        <f t="shared" ref="B37:N37" si="10">SUM(B17-B35)</f>
        <v>2389.0600000000013</v>
      </c>
      <c r="C37" s="20">
        <f t="shared" si="10"/>
        <v>3204.0600000000013</v>
      </c>
      <c r="D37" s="20">
        <f t="shared" si="10"/>
        <v>2719.0600000000013</v>
      </c>
      <c r="E37" s="20">
        <f t="shared" si="10"/>
        <v>2734.0600000000013</v>
      </c>
      <c r="F37" s="20">
        <f t="shared" si="10"/>
        <v>3249.0600000000013</v>
      </c>
      <c r="G37" s="20">
        <f t="shared" si="10"/>
        <v>5264.0600000000013</v>
      </c>
      <c r="H37" s="20">
        <f t="shared" si="10"/>
        <v>2779.0600000000013</v>
      </c>
      <c r="I37" s="20">
        <f t="shared" si="10"/>
        <v>2794.0600000000013</v>
      </c>
      <c r="J37" s="20">
        <f t="shared" si="10"/>
        <v>2809.0600000000013</v>
      </c>
      <c r="K37" s="20">
        <f t="shared" si="10"/>
        <v>2824.0600000000013</v>
      </c>
      <c r="L37" s="20">
        <f t="shared" si="10"/>
        <v>2839.0600000000013</v>
      </c>
      <c r="M37" s="20">
        <f t="shared" si="10"/>
        <v>2845.34</v>
      </c>
      <c r="N37" s="20">
        <f t="shared" si="10"/>
        <v>36450</v>
      </c>
      <c r="Q37" s="32"/>
    </row>
    <row r="38" spans="1:17" ht="15" thickTop="1" x14ac:dyDescent="0.3">
      <c r="A38" s="6"/>
      <c r="B38" s="7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27"/>
    </row>
    <row r="39" spans="1:17" x14ac:dyDescent="0.3">
      <c r="A39" s="4"/>
      <c r="B39" s="50" t="s">
        <v>47</v>
      </c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</row>
    <row r="40" spans="1:17" x14ac:dyDescent="0.3">
      <c r="A40" s="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7" x14ac:dyDescent="0.3">
      <c r="A41" s="5" t="s">
        <v>48</v>
      </c>
      <c r="B41" s="8" t="s">
        <v>4</v>
      </c>
      <c r="C41" s="9" t="s">
        <v>5</v>
      </c>
      <c r="D41" s="8" t="s">
        <v>6</v>
      </c>
      <c r="E41" s="9" t="s">
        <v>7</v>
      </c>
      <c r="F41" s="8" t="s">
        <v>8</v>
      </c>
      <c r="G41" s="9" t="s">
        <v>9</v>
      </c>
      <c r="H41" s="8" t="s">
        <v>10</v>
      </c>
      <c r="I41" s="9" t="s">
        <v>11</v>
      </c>
      <c r="J41" s="8" t="s">
        <v>12</v>
      </c>
      <c r="K41" s="9" t="s">
        <v>13</v>
      </c>
      <c r="L41" s="8" t="s">
        <v>14</v>
      </c>
      <c r="M41" s="9" t="s">
        <v>15</v>
      </c>
      <c r="N41" s="9" t="s">
        <v>16</v>
      </c>
    </row>
    <row r="42" spans="1:17" x14ac:dyDescent="0.3">
      <c r="A42" s="6" t="s">
        <v>17</v>
      </c>
      <c r="B42" s="10">
        <f>+B7</f>
        <v>19000</v>
      </c>
      <c r="C42" s="10">
        <f t="shared" ref="C42:M42" si="11">+C7</f>
        <v>21000</v>
      </c>
      <c r="D42" s="10">
        <f t="shared" si="11"/>
        <v>20000</v>
      </c>
      <c r="E42" s="10">
        <f t="shared" si="11"/>
        <v>17500</v>
      </c>
      <c r="F42" s="10">
        <f t="shared" si="11"/>
        <v>23000</v>
      </c>
      <c r="G42" s="10">
        <f t="shared" si="11"/>
        <v>32000</v>
      </c>
      <c r="H42" s="10">
        <f t="shared" si="11"/>
        <v>19000</v>
      </c>
      <c r="I42" s="10">
        <f t="shared" si="11"/>
        <v>20500</v>
      </c>
      <c r="J42" s="10">
        <f t="shared" si="11"/>
        <v>19000</v>
      </c>
      <c r="K42" s="10">
        <f t="shared" si="11"/>
        <v>16000</v>
      </c>
      <c r="L42" s="10">
        <f t="shared" si="11"/>
        <v>18500</v>
      </c>
      <c r="M42" s="10">
        <f t="shared" si="11"/>
        <v>19000</v>
      </c>
      <c r="N42" s="18">
        <f t="shared" ref="N42:N64" si="12">SUM(B42:M42)</f>
        <v>244500</v>
      </c>
    </row>
    <row r="43" spans="1:17" x14ac:dyDescent="0.3">
      <c r="A43" s="6" t="s">
        <v>25</v>
      </c>
      <c r="B43" s="10">
        <v>11500</v>
      </c>
      <c r="C43" s="10">
        <v>11500</v>
      </c>
      <c r="D43" s="10">
        <v>11500</v>
      </c>
      <c r="E43" s="10">
        <v>11500</v>
      </c>
      <c r="F43" s="10">
        <v>11500</v>
      </c>
      <c r="G43" s="10">
        <v>11500</v>
      </c>
      <c r="H43" s="10">
        <v>11500</v>
      </c>
      <c r="I43" s="10">
        <v>11500</v>
      </c>
      <c r="J43" s="10">
        <v>11500</v>
      </c>
      <c r="K43" s="10">
        <v>23500</v>
      </c>
      <c r="L43" s="10">
        <v>11500</v>
      </c>
      <c r="M43" s="10">
        <v>11500</v>
      </c>
      <c r="N43" s="18">
        <f t="shared" si="12"/>
        <v>150000</v>
      </c>
    </row>
    <row r="44" spans="1:17" ht="15" thickBot="1" x14ac:dyDescent="0.35">
      <c r="A44" s="6" t="s">
        <v>49</v>
      </c>
      <c r="B44" s="21">
        <f>SUM(B42:B43)</f>
        <v>30500</v>
      </c>
      <c r="C44" s="21">
        <f t="shared" ref="C44:M44" si="13">SUM(C42:C43)</f>
        <v>32500</v>
      </c>
      <c r="D44" s="21">
        <f t="shared" si="13"/>
        <v>31500</v>
      </c>
      <c r="E44" s="21">
        <f t="shared" si="13"/>
        <v>29000</v>
      </c>
      <c r="F44" s="21">
        <f t="shared" si="13"/>
        <v>34500</v>
      </c>
      <c r="G44" s="21">
        <f t="shared" si="13"/>
        <v>43500</v>
      </c>
      <c r="H44" s="21">
        <f t="shared" si="13"/>
        <v>30500</v>
      </c>
      <c r="I44" s="21">
        <f t="shared" si="13"/>
        <v>32000</v>
      </c>
      <c r="J44" s="21">
        <f t="shared" si="13"/>
        <v>30500</v>
      </c>
      <c r="K44" s="21">
        <f t="shared" si="13"/>
        <v>39500</v>
      </c>
      <c r="L44" s="21">
        <f t="shared" si="13"/>
        <v>30000</v>
      </c>
      <c r="M44" s="21">
        <f t="shared" si="13"/>
        <v>30500</v>
      </c>
      <c r="N44" s="21">
        <f t="shared" si="12"/>
        <v>394500</v>
      </c>
    </row>
    <row r="45" spans="1:17" x14ac:dyDescent="0.3">
      <c r="A45" s="6"/>
      <c r="B45" s="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8"/>
    </row>
    <row r="46" spans="1:17" x14ac:dyDescent="0.3">
      <c r="A46" s="5" t="s">
        <v>50</v>
      </c>
      <c r="B46" s="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8"/>
    </row>
    <row r="47" spans="1:17" x14ac:dyDescent="0.3">
      <c r="A47" s="5" t="s">
        <v>51</v>
      </c>
      <c r="B47" s="7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18"/>
    </row>
    <row r="48" spans="1:17" x14ac:dyDescent="0.3">
      <c r="A48" s="6" t="s">
        <v>52</v>
      </c>
      <c r="B48" s="10">
        <v>16500</v>
      </c>
      <c r="C48" s="10">
        <f>+B11</f>
        <v>15000</v>
      </c>
      <c r="D48" s="10">
        <f t="shared" ref="D48:M48" si="14">+C11</f>
        <v>17000</v>
      </c>
      <c r="E48" s="10">
        <f t="shared" si="14"/>
        <v>16500</v>
      </c>
      <c r="F48" s="10">
        <f t="shared" si="14"/>
        <v>14000</v>
      </c>
      <c r="G48" s="10">
        <f t="shared" si="14"/>
        <v>19000</v>
      </c>
      <c r="H48" s="10">
        <f t="shared" si="14"/>
        <v>26000</v>
      </c>
      <c r="I48" s="10">
        <f t="shared" si="14"/>
        <v>15500</v>
      </c>
      <c r="J48" s="10">
        <f t="shared" si="14"/>
        <v>17000</v>
      </c>
      <c r="K48" s="10">
        <f t="shared" si="14"/>
        <v>15500</v>
      </c>
      <c r="L48" s="10">
        <f t="shared" si="14"/>
        <v>12500</v>
      </c>
      <c r="M48" s="10">
        <f t="shared" si="14"/>
        <v>15000</v>
      </c>
      <c r="N48" s="18">
        <f t="shared" si="12"/>
        <v>199500</v>
      </c>
    </row>
    <row r="49" spans="1:14" x14ac:dyDescent="0.3">
      <c r="A49" s="6" t="s">
        <v>29</v>
      </c>
      <c r="B49" s="10">
        <f>+B19</f>
        <v>200</v>
      </c>
      <c r="C49" s="10">
        <f t="shared" ref="C49:M50" si="15">+C19</f>
        <v>200</v>
      </c>
      <c r="D49" s="10">
        <f t="shared" si="15"/>
        <v>200</v>
      </c>
      <c r="E49" s="10">
        <f t="shared" si="15"/>
        <v>200</v>
      </c>
      <c r="F49" s="10">
        <f t="shared" si="15"/>
        <v>200</v>
      </c>
      <c r="G49" s="10">
        <f t="shared" si="15"/>
        <v>200</v>
      </c>
      <c r="H49" s="10">
        <f t="shared" si="15"/>
        <v>200</v>
      </c>
      <c r="I49" s="10">
        <f t="shared" si="15"/>
        <v>200</v>
      </c>
      <c r="J49" s="10">
        <f t="shared" si="15"/>
        <v>200</v>
      </c>
      <c r="K49" s="10">
        <f t="shared" si="15"/>
        <v>200</v>
      </c>
      <c r="L49" s="10">
        <f t="shared" si="15"/>
        <v>200</v>
      </c>
      <c r="M49" s="10">
        <f t="shared" si="15"/>
        <v>200</v>
      </c>
      <c r="N49" s="18">
        <f t="shared" si="12"/>
        <v>2400</v>
      </c>
    </row>
    <row r="50" spans="1:14" x14ac:dyDescent="0.3">
      <c r="A50" s="6" t="s">
        <v>30</v>
      </c>
      <c r="B50" s="10">
        <f>+B20</f>
        <v>30</v>
      </c>
      <c r="C50" s="10">
        <f t="shared" si="15"/>
        <v>30</v>
      </c>
      <c r="D50" s="10">
        <f t="shared" si="15"/>
        <v>30</v>
      </c>
      <c r="E50" s="10">
        <f t="shared" si="15"/>
        <v>30</v>
      </c>
      <c r="F50" s="10">
        <f t="shared" si="15"/>
        <v>30</v>
      </c>
      <c r="G50" s="10">
        <f t="shared" si="15"/>
        <v>30</v>
      </c>
      <c r="H50" s="10">
        <f t="shared" si="15"/>
        <v>30</v>
      </c>
      <c r="I50" s="10">
        <f t="shared" si="15"/>
        <v>30</v>
      </c>
      <c r="J50" s="10">
        <f t="shared" si="15"/>
        <v>30</v>
      </c>
      <c r="K50" s="10">
        <f t="shared" si="15"/>
        <v>30</v>
      </c>
      <c r="L50" s="10">
        <f t="shared" si="15"/>
        <v>30</v>
      </c>
      <c r="M50" s="10">
        <f t="shared" si="15"/>
        <v>30</v>
      </c>
      <c r="N50" s="18">
        <f t="shared" si="12"/>
        <v>360</v>
      </c>
    </row>
    <row r="51" spans="1:14" x14ac:dyDescent="0.3">
      <c r="A51" s="6" t="s">
        <v>32</v>
      </c>
      <c r="B51" s="10">
        <f t="shared" ref="B51:M54" si="16">+B22</f>
        <v>150</v>
      </c>
      <c r="C51" s="10">
        <f t="shared" si="16"/>
        <v>150</v>
      </c>
      <c r="D51" s="10">
        <f t="shared" si="16"/>
        <v>150</v>
      </c>
      <c r="E51" s="10">
        <f t="shared" si="16"/>
        <v>150</v>
      </c>
      <c r="F51" s="10">
        <f t="shared" si="16"/>
        <v>150</v>
      </c>
      <c r="G51" s="10">
        <f t="shared" si="16"/>
        <v>150</v>
      </c>
      <c r="H51" s="10">
        <f t="shared" si="16"/>
        <v>150</v>
      </c>
      <c r="I51" s="10">
        <f t="shared" si="16"/>
        <v>150</v>
      </c>
      <c r="J51" s="10">
        <f t="shared" si="16"/>
        <v>150</v>
      </c>
      <c r="K51" s="10">
        <f t="shared" si="16"/>
        <v>150</v>
      </c>
      <c r="L51" s="10">
        <f t="shared" si="16"/>
        <v>150</v>
      </c>
      <c r="M51" s="10">
        <f t="shared" si="16"/>
        <v>150</v>
      </c>
      <c r="N51" s="18">
        <f t="shared" si="12"/>
        <v>1800</v>
      </c>
    </row>
    <row r="52" spans="1:14" x14ac:dyDescent="0.3">
      <c r="A52" s="6" t="s">
        <v>33</v>
      </c>
      <c r="B52" s="10">
        <f t="shared" si="16"/>
        <v>20</v>
      </c>
      <c r="C52" s="10">
        <f t="shared" si="16"/>
        <v>20</v>
      </c>
      <c r="D52" s="10">
        <f t="shared" si="16"/>
        <v>20</v>
      </c>
      <c r="E52" s="10">
        <f t="shared" si="16"/>
        <v>20</v>
      </c>
      <c r="F52" s="10">
        <f t="shared" si="16"/>
        <v>20</v>
      </c>
      <c r="G52" s="10">
        <f t="shared" si="16"/>
        <v>20</v>
      </c>
      <c r="H52" s="10">
        <f t="shared" si="16"/>
        <v>20</v>
      </c>
      <c r="I52" s="10">
        <f t="shared" si="16"/>
        <v>20</v>
      </c>
      <c r="J52" s="10">
        <f t="shared" si="16"/>
        <v>20</v>
      </c>
      <c r="K52" s="10">
        <f t="shared" si="16"/>
        <v>20</v>
      </c>
      <c r="L52" s="10">
        <f t="shared" si="16"/>
        <v>20</v>
      </c>
      <c r="M52" s="10">
        <f t="shared" si="16"/>
        <v>20</v>
      </c>
      <c r="N52" s="18">
        <f t="shared" si="12"/>
        <v>240</v>
      </c>
    </row>
    <row r="53" spans="1:14" x14ac:dyDescent="0.3">
      <c r="A53" s="6" t="s">
        <v>34</v>
      </c>
      <c r="B53" s="10">
        <f t="shared" si="16"/>
        <v>25</v>
      </c>
      <c r="C53" s="10">
        <f t="shared" si="16"/>
        <v>25</v>
      </c>
      <c r="D53" s="10">
        <f t="shared" si="16"/>
        <v>25</v>
      </c>
      <c r="E53" s="10">
        <f t="shared" si="16"/>
        <v>25</v>
      </c>
      <c r="F53" s="10">
        <f t="shared" si="16"/>
        <v>25</v>
      </c>
      <c r="G53" s="10">
        <f t="shared" si="16"/>
        <v>25</v>
      </c>
      <c r="H53" s="10">
        <f t="shared" si="16"/>
        <v>25</v>
      </c>
      <c r="I53" s="10">
        <f t="shared" si="16"/>
        <v>25</v>
      </c>
      <c r="J53" s="10">
        <f t="shared" si="16"/>
        <v>25</v>
      </c>
      <c r="K53" s="10">
        <f t="shared" si="16"/>
        <v>25</v>
      </c>
      <c r="L53" s="10">
        <f t="shared" si="16"/>
        <v>25</v>
      </c>
      <c r="M53" s="10">
        <f t="shared" si="16"/>
        <v>25</v>
      </c>
      <c r="N53" s="18">
        <f t="shared" si="12"/>
        <v>300</v>
      </c>
    </row>
    <row r="54" spans="1:14" x14ac:dyDescent="0.3">
      <c r="A54" s="6" t="s">
        <v>35</v>
      </c>
      <c r="B54" s="10">
        <f>+B25</f>
        <v>200</v>
      </c>
      <c r="C54" s="10">
        <f t="shared" si="16"/>
        <v>200</v>
      </c>
      <c r="D54" s="10">
        <f t="shared" si="16"/>
        <v>200</v>
      </c>
      <c r="E54" s="10">
        <f t="shared" si="16"/>
        <v>200</v>
      </c>
      <c r="F54" s="10">
        <f t="shared" si="16"/>
        <v>200</v>
      </c>
      <c r="G54" s="10">
        <f t="shared" si="16"/>
        <v>200</v>
      </c>
      <c r="H54" s="10">
        <f t="shared" si="16"/>
        <v>200</v>
      </c>
      <c r="I54" s="10">
        <f t="shared" si="16"/>
        <v>200</v>
      </c>
      <c r="J54" s="10">
        <f t="shared" si="16"/>
        <v>200</v>
      </c>
      <c r="K54" s="10">
        <f t="shared" si="16"/>
        <v>200</v>
      </c>
      <c r="L54" s="10">
        <f>+L25</f>
        <v>200</v>
      </c>
      <c r="M54" s="10">
        <f t="shared" si="16"/>
        <v>200</v>
      </c>
      <c r="N54" s="18">
        <f t="shared" si="12"/>
        <v>2400</v>
      </c>
    </row>
    <row r="55" spans="1:14" x14ac:dyDescent="0.3">
      <c r="A55" s="6" t="s">
        <v>37</v>
      </c>
      <c r="B55" s="10">
        <f t="shared" ref="B55:M55" si="17">+B27</f>
        <v>300</v>
      </c>
      <c r="C55" s="10">
        <f t="shared" si="17"/>
        <v>300</v>
      </c>
      <c r="D55" s="10">
        <f t="shared" si="17"/>
        <v>300</v>
      </c>
      <c r="E55" s="10">
        <f t="shared" si="17"/>
        <v>300</v>
      </c>
      <c r="F55" s="10">
        <f t="shared" si="17"/>
        <v>300</v>
      </c>
      <c r="G55" s="10">
        <f t="shared" si="17"/>
        <v>300</v>
      </c>
      <c r="H55" s="10">
        <f t="shared" si="17"/>
        <v>300</v>
      </c>
      <c r="I55" s="10">
        <f t="shared" si="17"/>
        <v>300</v>
      </c>
      <c r="J55" s="10">
        <f t="shared" si="17"/>
        <v>300</v>
      </c>
      <c r="K55" s="10">
        <f t="shared" si="17"/>
        <v>300</v>
      </c>
      <c r="L55" s="10">
        <f t="shared" si="17"/>
        <v>300</v>
      </c>
      <c r="M55" s="10">
        <f t="shared" si="17"/>
        <v>300</v>
      </c>
      <c r="N55" s="18">
        <f t="shared" si="12"/>
        <v>3600</v>
      </c>
    </row>
    <row r="56" spans="1:14" x14ac:dyDescent="0.3">
      <c r="A56" s="6" t="s">
        <v>38</v>
      </c>
      <c r="B56" s="10">
        <f t="shared" ref="B56:M56" si="18">+B28</f>
        <v>1500</v>
      </c>
      <c r="C56" s="10">
        <f t="shared" si="18"/>
        <v>1500</v>
      </c>
      <c r="D56" s="10">
        <f t="shared" si="18"/>
        <v>1500</v>
      </c>
      <c r="E56" s="10">
        <f t="shared" si="18"/>
        <v>1500</v>
      </c>
      <c r="F56" s="10">
        <f t="shared" si="18"/>
        <v>1500</v>
      </c>
      <c r="G56" s="10">
        <f t="shared" si="18"/>
        <v>1500</v>
      </c>
      <c r="H56" s="10">
        <f t="shared" si="18"/>
        <v>1500</v>
      </c>
      <c r="I56" s="10">
        <f t="shared" si="18"/>
        <v>1500</v>
      </c>
      <c r="J56" s="10">
        <f t="shared" si="18"/>
        <v>1500</v>
      </c>
      <c r="K56" s="10">
        <f t="shared" si="18"/>
        <v>1500</v>
      </c>
      <c r="L56" s="10">
        <f t="shared" si="18"/>
        <v>1500</v>
      </c>
      <c r="M56" s="10">
        <f t="shared" si="18"/>
        <v>1500</v>
      </c>
      <c r="N56" s="18">
        <f t="shared" si="12"/>
        <v>18000</v>
      </c>
    </row>
    <row r="57" spans="1:14" x14ac:dyDescent="0.3">
      <c r="A57" s="6" t="s">
        <v>39</v>
      </c>
      <c r="B57" s="10">
        <v>30</v>
      </c>
      <c r="C57" s="10">
        <v>30</v>
      </c>
      <c r="D57" s="10">
        <v>30</v>
      </c>
      <c r="E57" s="10">
        <v>30</v>
      </c>
      <c r="F57" s="10">
        <v>30</v>
      </c>
      <c r="G57" s="10">
        <v>30</v>
      </c>
      <c r="H57" s="10">
        <v>30</v>
      </c>
      <c r="I57" s="10">
        <v>30</v>
      </c>
      <c r="J57" s="10">
        <v>30</v>
      </c>
      <c r="K57" s="10">
        <v>30</v>
      </c>
      <c r="L57" s="10">
        <v>30</v>
      </c>
      <c r="M57" s="10">
        <v>30</v>
      </c>
      <c r="N57" s="18">
        <f t="shared" si="12"/>
        <v>360</v>
      </c>
    </row>
    <row r="58" spans="1:14" x14ac:dyDescent="0.3">
      <c r="A58" s="6" t="s">
        <v>40</v>
      </c>
      <c r="B58" s="10">
        <v>800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8">
        <f t="shared" si="12"/>
        <v>800</v>
      </c>
    </row>
    <row r="59" spans="1:14" x14ac:dyDescent="0.3">
      <c r="A59" s="6" t="s">
        <v>41</v>
      </c>
      <c r="B59" s="10">
        <f t="shared" ref="B59:M59" si="19">+B31</f>
        <v>125</v>
      </c>
      <c r="C59" s="10">
        <f t="shared" si="19"/>
        <v>125</v>
      </c>
      <c r="D59" s="10">
        <f t="shared" si="19"/>
        <v>125</v>
      </c>
      <c r="E59" s="10">
        <f t="shared" si="19"/>
        <v>125</v>
      </c>
      <c r="F59" s="10">
        <f t="shared" si="19"/>
        <v>125</v>
      </c>
      <c r="G59" s="10">
        <f t="shared" si="19"/>
        <v>125</v>
      </c>
      <c r="H59" s="10">
        <f t="shared" si="19"/>
        <v>125</v>
      </c>
      <c r="I59" s="10">
        <f t="shared" si="19"/>
        <v>125</v>
      </c>
      <c r="J59" s="10">
        <f t="shared" si="19"/>
        <v>125</v>
      </c>
      <c r="K59" s="10">
        <f t="shared" si="19"/>
        <v>125</v>
      </c>
      <c r="L59" s="10">
        <f t="shared" si="19"/>
        <v>125</v>
      </c>
      <c r="M59" s="10">
        <f t="shared" si="19"/>
        <v>125</v>
      </c>
      <c r="N59" s="18">
        <f t="shared" si="12"/>
        <v>1500</v>
      </c>
    </row>
    <row r="60" spans="1:14" x14ac:dyDescent="0.3">
      <c r="A60" s="6" t="s">
        <v>42</v>
      </c>
      <c r="B60" s="10">
        <v>330</v>
      </c>
      <c r="C60" s="10">
        <v>330</v>
      </c>
      <c r="D60" s="10">
        <v>330</v>
      </c>
      <c r="E60" s="10">
        <v>330</v>
      </c>
      <c r="F60" s="10">
        <v>330</v>
      </c>
      <c r="G60" s="10">
        <v>330</v>
      </c>
      <c r="H60" s="10">
        <v>330</v>
      </c>
      <c r="I60" s="10">
        <v>330</v>
      </c>
      <c r="J60" s="10">
        <v>330</v>
      </c>
      <c r="K60" s="10">
        <v>330</v>
      </c>
      <c r="L60" s="10">
        <v>330</v>
      </c>
      <c r="M60" s="10">
        <v>330</v>
      </c>
      <c r="N60" s="18">
        <f t="shared" si="12"/>
        <v>3960</v>
      </c>
    </row>
    <row r="61" spans="1:14" x14ac:dyDescent="0.3">
      <c r="A61" s="6" t="s">
        <v>43</v>
      </c>
      <c r="B61" s="10">
        <v>0</v>
      </c>
      <c r="C61" s="10">
        <v>0</v>
      </c>
      <c r="D61" s="10">
        <v>0</v>
      </c>
      <c r="E61" s="10">
        <f>SUM(B33:D33)</f>
        <v>1799.8199999999997</v>
      </c>
      <c r="F61" s="10">
        <v>0</v>
      </c>
      <c r="G61" s="10">
        <v>0</v>
      </c>
      <c r="H61" s="10">
        <f>SUM(E33:G33)</f>
        <v>1799.8199999999997</v>
      </c>
      <c r="I61" s="10">
        <v>0</v>
      </c>
      <c r="J61" s="10">
        <v>0</v>
      </c>
      <c r="K61" s="10">
        <f>SUM(H33:J33)</f>
        <v>1799.8199999999997</v>
      </c>
      <c r="L61" s="10">
        <v>0</v>
      </c>
      <c r="M61" s="10">
        <v>0</v>
      </c>
      <c r="N61" s="18">
        <f t="shared" si="12"/>
        <v>5399.4599999999991</v>
      </c>
    </row>
    <row r="62" spans="1:14" x14ac:dyDescent="0.3">
      <c r="A62" s="6" t="s">
        <v>53</v>
      </c>
      <c r="B62" s="10">
        <f t="shared" ref="B62:M62" si="20">+B34</f>
        <v>6666</v>
      </c>
      <c r="C62" s="10">
        <f t="shared" si="20"/>
        <v>6666</v>
      </c>
      <c r="D62" s="10">
        <f t="shared" si="20"/>
        <v>6666</v>
      </c>
      <c r="E62" s="10">
        <f t="shared" si="20"/>
        <v>6666</v>
      </c>
      <c r="F62" s="10">
        <f t="shared" si="20"/>
        <v>6666</v>
      </c>
      <c r="G62" s="10">
        <f t="shared" si="20"/>
        <v>6666</v>
      </c>
      <c r="H62" s="10">
        <f t="shared" si="20"/>
        <v>6666</v>
      </c>
      <c r="I62" s="10">
        <f t="shared" si="20"/>
        <v>6666</v>
      </c>
      <c r="J62" s="10">
        <f t="shared" si="20"/>
        <v>6666</v>
      </c>
      <c r="K62" s="10">
        <f t="shared" si="20"/>
        <v>6666</v>
      </c>
      <c r="L62" s="10">
        <f t="shared" si="20"/>
        <v>6666</v>
      </c>
      <c r="M62" s="10">
        <f t="shared" si="20"/>
        <v>6674</v>
      </c>
      <c r="N62" s="18">
        <f t="shared" si="12"/>
        <v>80000</v>
      </c>
    </row>
    <row r="63" spans="1:14" x14ac:dyDescent="0.3">
      <c r="A63" s="6" t="s">
        <v>54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8">
        <f>SUM(B63:M63)</f>
        <v>0</v>
      </c>
    </row>
    <row r="64" spans="1:14" ht="15" thickBot="1" x14ac:dyDescent="0.35">
      <c r="A64" s="6"/>
      <c r="B64" s="22">
        <f>SUM(B48:B63)</f>
        <v>26876</v>
      </c>
      <c r="C64" s="22">
        <f t="shared" ref="C64:M64" si="21">SUM(C48:C62)</f>
        <v>24576</v>
      </c>
      <c r="D64" s="22">
        <f t="shared" si="21"/>
        <v>26576</v>
      </c>
      <c r="E64" s="22">
        <f t="shared" si="21"/>
        <v>27875.82</v>
      </c>
      <c r="F64" s="22">
        <f t="shared" si="21"/>
        <v>23576</v>
      </c>
      <c r="G64" s="22">
        <f t="shared" si="21"/>
        <v>28576</v>
      </c>
      <c r="H64" s="22">
        <f t="shared" si="21"/>
        <v>37375.82</v>
      </c>
      <c r="I64" s="22">
        <f t="shared" si="21"/>
        <v>25076</v>
      </c>
      <c r="J64" s="22">
        <f>SUM(J48:J63)</f>
        <v>26576</v>
      </c>
      <c r="K64" s="22">
        <f t="shared" si="21"/>
        <v>26875.82</v>
      </c>
      <c r="L64" s="22">
        <f t="shared" si="21"/>
        <v>22076</v>
      </c>
      <c r="M64" s="22">
        <f t="shared" si="21"/>
        <v>24584</v>
      </c>
      <c r="N64" s="21">
        <f t="shared" si="12"/>
        <v>320619.46000000002</v>
      </c>
    </row>
    <row r="65" spans="1:18" x14ac:dyDescent="0.3">
      <c r="A65" s="6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8"/>
    </row>
    <row r="66" spans="1:18" x14ac:dyDescent="0.3">
      <c r="A66" s="6"/>
      <c r="B66" s="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8"/>
    </row>
    <row r="67" spans="1:18" x14ac:dyDescent="0.3">
      <c r="A67" s="5" t="s">
        <v>55</v>
      </c>
      <c r="B67" s="7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18"/>
    </row>
    <row r="68" spans="1:18" x14ac:dyDescent="0.3">
      <c r="A68" s="6" t="s">
        <v>36</v>
      </c>
      <c r="B68" s="10">
        <f t="shared" ref="B68:M68" si="22">+B26</f>
        <v>2685</v>
      </c>
      <c r="C68" s="10">
        <f t="shared" si="22"/>
        <v>2670</v>
      </c>
      <c r="D68" s="10">
        <f t="shared" si="22"/>
        <v>2655</v>
      </c>
      <c r="E68" s="10">
        <f t="shared" si="22"/>
        <v>2640</v>
      </c>
      <c r="F68" s="10">
        <f t="shared" si="22"/>
        <v>2625</v>
      </c>
      <c r="G68" s="10">
        <f t="shared" si="22"/>
        <v>2610</v>
      </c>
      <c r="H68" s="10">
        <f t="shared" si="22"/>
        <v>2595</v>
      </c>
      <c r="I68" s="10">
        <f t="shared" si="22"/>
        <v>2580</v>
      </c>
      <c r="J68" s="10">
        <f t="shared" si="22"/>
        <v>2565</v>
      </c>
      <c r="K68" s="10">
        <f t="shared" si="22"/>
        <v>2550</v>
      </c>
      <c r="L68" s="10">
        <f t="shared" si="22"/>
        <v>2535</v>
      </c>
      <c r="M68" s="10">
        <f t="shared" si="22"/>
        <v>2520</v>
      </c>
      <c r="N68" s="18">
        <f>SUM(B68:M68)</f>
        <v>31230</v>
      </c>
    </row>
    <row r="69" spans="1:18" x14ac:dyDescent="0.3">
      <c r="A69" s="6" t="s">
        <v>56</v>
      </c>
      <c r="B69" s="10">
        <v>2738</v>
      </c>
      <c r="C69" s="10">
        <v>2743</v>
      </c>
      <c r="D69" s="10">
        <v>2758</v>
      </c>
      <c r="E69" s="10">
        <v>2773</v>
      </c>
      <c r="F69" s="10">
        <v>2788</v>
      </c>
      <c r="G69" s="10">
        <v>2803</v>
      </c>
      <c r="H69" s="10">
        <v>2818</v>
      </c>
      <c r="I69" s="10">
        <v>2833</v>
      </c>
      <c r="J69" s="10">
        <v>2848</v>
      </c>
      <c r="K69" s="10">
        <v>2863</v>
      </c>
      <c r="L69" s="10">
        <v>2878</v>
      </c>
      <c r="M69" s="10">
        <v>2927</v>
      </c>
      <c r="N69" s="18">
        <f>SUM(B69:M69)</f>
        <v>33770</v>
      </c>
    </row>
    <row r="70" spans="1:18" ht="15" thickBot="1" x14ac:dyDescent="0.35">
      <c r="A70" s="6"/>
      <c r="B70" s="22">
        <f>SUM(B68:B69)</f>
        <v>5423</v>
      </c>
      <c r="C70" s="22">
        <f t="shared" ref="C70:M70" si="23">SUM(C68:C69)</f>
        <v>5413</v>
      </c>
      <c r="D70" s="22">
        <f t="shared" si="23"/>
        <v>5413</v>
      </c>
      <c r="E70" s="22">
        <f t="shared" si="23"/>
        <v>5413</v>
      </c>
      <c r="F70" s="22">
        <f t="shared" si="23"/>
        <v>5413</v>
      </c>
      <c r="G70" s="22">
        <f t="shared" si="23"/>
        <v>5413</v>
      </c>
      <c r="H70" s="22">
        <f t="shared" si="23"/>
        <v>5413</v>
      </c>
      <c r="I70" s="22">
        <f t="shared" si="23"/>
        <v>5413</v>
      </c>
      <c r="J70" s="22">
        <f t="shared" si="23"/>
        <v>5413</v>
      </c>
      <c r="K70" s="22">
        <f t="shared" si="23"/>
        <v>5413</v>
      </c>
      <c r="L70" s="22">
        <f t="shared" si="23"/>
        <v>5413</v>
      </c>
      <c r="M70" s="22">
        <f t="shared" si="23"/>
        <v>5447</v>
      </c>
      <c r="N70" s="21">
        <f>SUM(B70:M70)</f>
        <v>65000</v>
      </c>
    </row>
    <row r="71" spans="1:18" x14ac:dyDescent="0.3">
      <c r="A71" s="6"/>
      <c r="B71" s="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18"/>
    </row>
    <row r="72" spans="1:18" x14ac:dyDescent="0.3">
      <c r="A72" s="5" t="s">
        <v>57</v>
      </c>
      <c r="B72" s="7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18"/>
    </row>
    <row r="73" spans="1:18" x14ac:dyDescent="0.3">
      <c r="A73" s="6" t="s">
        <v>58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8">
        <f>SUM(B73:M73)</f>
        <v>0</v>
      </c>
      <c r="R73" s="2"/>
    </row>
    <row r="74" spans="1:18" x14ac:dyDescent="0.3">
      <c r="A74" s="6" t="s">
        <v>59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8">
        <f>SUM(B74:M74)</f>
        <v>0</v>
      </c>
      <c r="R74" s="2"/>
    </row>
    <row r="75" spans="1:18" x14ac:dyDescent="0.3">
      <c r="A75" s="6" t="s">
        <v>60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8">
        <f>SUM(B75:M75)</f>
        <v>0</v>
      </c>
      <c r="R75" s="2"/>
    </row>
    <row r="76" spans="1:18" ht="15" thickBot="1" x14ac:dyDescent="0.35">
      <c r="A76" s="6"/>
      <c r="B76" s="22">
        <f>SUM(B73:B75)</f>
        <v>0</v>
      </c>
      <c r="C76" s="22">
        <f t="shared" ref="C76:M76" si="24">SUM(C73:C75)</f>
        <v>0</v>
      </c>
      <c r="D76" s="22">
        <f t="shared" si="24"/>
        <v>0</v>
      </c>
      <c r="E76" s="22">
        <f t="shared" si="24"/>
        <v>0</v>
      </c>
      <c r="F76" s="22">
        <f t="shared" si="24"/>
        <v>0</v>
      </c>
      <c r="G76" s="22">
        <f t="shared" si="24"/>
        <v>0</v>
      </c>
      <c r="H76" s="22">
        <f t="shared" si="24"/>
        <v>0</v>
      </c>
      <c r="I76" s="22">
        <f t="shared" si="24"/>
        <v>0</v>
      </c>
      <c r="J76" s="22">
        <f t="shared" si="24"/>
        <v>0</v>
      </c>
      <c r="K76" s="22">
        <f t="shared" si="24"/>
        <v>0</v>
      </c>
      <c r="L76" s="22">
        <f t="shared" si="24"/>
        <v>0</v>
      </c>
      <c r="M76" s="22">
        <f t="shared" si="24"/>
        <v>0</v>
      </c>
      <c r="N76" s="21">
        <f>SUM(B76:M76)</f>
        <v>0</v>
      </c>
    </row>
    <row r="77" spans="1:18" x14ac:dyDescent="0.3">
      <c r="A77" s="6"/>
      <c r="B77" s="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8"/>
    </row>
    <row r="78" spans="1:18" ht="15" thickBot="1" x14ac:dyDescent="0.35">
      <c r="A78" s="6" t="s">
        <v>61</v>
      </c>
      <c r="B78" s="21">
        <f>+B64+B70+B76</f>
        <v>32299</v>
      </c>
      <c r="C78" s="21">
        <f t="shared" ref="C78:M78" si="25">+C64+C70+C76</f>
        <v>29989</v>
      </c>
      <c r="D78" s="21">
        <f t="shared" si="25"/>
        <v>31989</v>
      </c>
      <c r="E78" s="21">
        <f t="shared" si="25"/>
        <v>33288.82</v>
      </c>
      <c r="F78" s="21">
        <f t="shared" si="25"/>
        <v>28989</v>
      </c>
      <c r="G78" s="21">
        <f t="shared" si="25"/>
        <v>33989</v>
      </c>
      <c r="H78" s="21">
        <f t="shared" si="25"/>
        <v>42788.82</v>
      </c>
      <c r="I78" s="21">
        <f t="shared" si="25"/>
        <v>30489</v>
      </c>
      <c r="J78" s="21">
        <f t="shared" si="25"/>
        <v>31989</v>
      </c>
      <c r="K78" s="21">
        <f t="shared" si="25"/>
        <v>32288.82</v>
      </c>
      <c r="L78" s="21">
        <f t="shared" si="25"/>
        <v>27489</v>
      </c>
      <c r="M78" s="21">
        <f t="shared" si="25"/>
        <v>30031</v>
      </c>
      <c r="N78" s="21">
        <f>SUM(B78:M78)</f>
        <v>385619.46</v>
      </c>
    </row>
    <row r="79" spans="1:18" x14ac:dyDescent="0.3">
      <c r="A79" s="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8" x14ac:dyDescent="0.3">
      <c r="A80" s="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3">
      <c r="A81" s="6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</row>
    <row r="82" spans="1:14" x14ac:dyDescent="0.3">
      <c r="A82" s="6" t="s">
        <v>62</v>
      </c>
      <c r="B82" s="7">
        <v>10000</v>
      </c>
      <c r="C82" s="4">
        <f>B85</f>
        <v>8201</v>
      </c>
      <c r="D82" s="4">
        <f t="shared" ref="D82:M82" si="26">C85</f>
        <v>10712</v>
      </c>
      <c r="E82" s="4">
        <f t="shared" si="26"/>
        <v>10223</v>
      </c>
      <c r="F82" s="4">
        <f>E85</f>
        <v>5934.18</v>
      </c>
      <c r="G82" s="4">
        <f t="shared" si="26"/>
        <v>11445.18</v>
      </c>
      <c r="H82" s="4">
        <f t="shared" si="26"/>
        <v>20956.18</v>
      </c>
      <c r="I82" s="4">
        <f t="shared" si="26"/>
        <v>8667.36</v>
      </c>
      <c r="J82" s="4">
        <f t="shared" si="26"/>
        <v>10178.36</v>
      </c>
      <c r="K82" s="4">
        <f t="shared" si="26"/>
        <v>8689.36</v>
      </c>
      <c r="L82" s="4">
        <f t="shared" si="26"/>
        <v>15900.54</v>
      </c>
      <c r="M82" s="4">
        <f t="shared" si="26"/>
        <v>18411.54</v>
      </c>
      <c r="N82" s="18"/>
    </row>
    <row r="83" spans="1:14" x14ac:dyDescent="0.3">
      <c r="A83" s="6" t="s">
        <v>63</v>
      </c>
      <c r="B83" s="7">
        <f>B44</f>
        <v>30500</v>
      </c>
      <c r="C83" s="7">
        <f t="shared" ref="C83:M83" si="27">C44</f>
        <v>32500</v>
      </c>
      <c r="D83" s="7">
        <f t="shared" si="27"/>
        <v>31500</v>
      </c>
      <c r="E83" s="7">
        <f t="shared" si="27"/>
        <v>29000</v>
      </c>
      <c r="F83" s="7">
        <f t="shared" si="27"/>
        <v>34500</v>
      </c>
      <c r="G83" s="7">
        <f t="shared" si="27"/>
        <v>43500</v>
      </c>
      <c r="H83" s="7">
        <f t="shared" si="27"/>
        <v>30500</v>
      </c>
      <c r="I83" s="7">
        <f t="shared" si="27"/>
        <v>32000</v>
      </c>
      <c r="J83" s="7">
        <f t="shared" si="27"/>
        <v>30500</v>
      </c>
      <c r="K83" s="7">
        <f t="shared" si="27"/>
        <v>39500</v>
      </c>
      <c r="L83" s="7">
        <f t="shared" si="27"/>
        <v>30000</v>
      </c>
      <c r="M83" s="7">
        <f t="shared" si="27"/>
        <v>30500</v>
      </c>
      <c r="N83" s="18"/>
    </row>
    <row r="84" spans="1:14" x14ac:dyDescent="0.3">
      <c r="A84" s="6" t="s">
        <v>64</v>
      </c>
      <c r="B84" s="7">
        <f>B78*-1</f>
        <v>-32299</v>
      </c>
      <c r="C84" s="7">
        <f t="shared" ref="C84:M84" si="28">C78*-1</f>
        <v>-29989</v>
      </c>
      <c r="D84" s="7">
        <f t="shared" si="28"/>
        <v>-31989</v>
      </c>
      <c r="E84" s="7">
        <f>E78*-1</f>
        <v>-33288.82</v>
      </c>
      <c r="F84" s="7">
        <f t="shared" si="28"/>
        <v>-28989</v>
      </c>
      <c r="G84" s="7">
        <f t="shared" si="28"/>
        <v>-33989</v>
      </c>
      <c r="H84" s="7">
        <f t="shared" si="28"/>
        <v>-42788.82</v>
      </c>
      <c r="I84" s="7">
        <f t="shared" si="28"/>
        <v>-30489</v>
      </c>
      <c r="J84" s="7">
        <f t="shared" si="28"/>
        <v>-31989</v>
      </c>
      <c r="K84" s="7">
        <f t="shared" si="28"/>
        <v>-32288.82</v>
      </c>
      <c r="L84" s="7">
        <f t="shared" si="28"/>
        <v>-27489</v>
      </c>
      <c r="M84" s="7">
        <f t="shared" si="28"/>
        <v>-30031</v>
      </c>
      <c r="N84" s="18"/>
    </row>
    <row r="85" spans="1:14" ht="15" thickBot="1" x14ac:dyDescent="0.35">
      <c r="A85" s="5" t="s">
        <v>65</v>
      </c>
      <c r="B85" s="23">
        <f>SUM(B82:B84)</f>
        <v>8201</v>
      </c>
      <c r="C85" s="23">
        <f t="shared" ref="C85:M85" si="29">SUM(C82:C84)</f>
        <v>10712</v>
      </c>
      <c r="D85" s="23">
        <f t="shared" si="29"/>
        <v>10223</v>
      </c>
      <c r="E85" s="23">
        <f t="shared" si="29"/>
        <v>5934.18</v>
      </c>
      <c r="F85" s="23">
        <f>SUM(F82:F84)</f>
        <v>11445.18</v>
      </c>
      <c r="G85" s="23">
        <f t="shared" si="29"/>
        <v>20956.18</v>
      </c>
      <c r="H85" s="23">
        <f t="shared" si="29"/>
        <v>8667.36</v>
      </c>
      <c r="I85" s="23">
        <f t="shared" si="29"/>
        <v>10178.36</v>
      </c>
      <c r="J85" s="23">
        <f t="shared" si="29"/>
        <v>8689.36</v>
      </c>
      <c r="K85" s="23">
        <f t="shared" si="29"/>
        <v>15900.54</v>
      </c>
      <c r="L85" s="23">
        <f t="shared" si="29"/>
        <v>18411.54</v>
      </c>
      <c r="M85" s="33">
        <f t="shared" si="29"/>
        <v>18880.54</v>
      </c>
      <c r="N85" s="17"/>
    </row>
    <row r="86" spans="1:14" ht="15" thickTop="1" x14ac:dyDescent="0.3"/>
  </sheetData>
  <mergeCells count="3">
    <mergeCell ref="B2:N2"/>
    <mergeCell ref="B3:N3"/>
    <mergeCell ref="B39:N39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8" orientation="landscape" verticalDpi="1200" r:id="rId1"/>
  <ignoredErrors>
    <ignoredError sqref="J64" formula="1"/>
    <ignoredError sqref="N11" formula="1" formulaRange="1"/>
    <ignoredError sqref="N19:N21 N22 N25 N27:N29 N31 N34 N15 N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72921-B47E-449A-8BEA-47FC720A9E1C}">
  <dimension ref="A1:B21"/>
  <sheetViews>
    <sheetView workbookViewId="0">
      <selection activeCell="A19" sqref="A19"/>
    </sheetView>
  </sheetViews>
  <sheetFormatPr defaultRowHeight="14.4" x14ac:dyDescent="0.3"/>
  <cols>
    <col min="1" max="1" width="161.6640625" bestFit="1" customWidth="1"/>
    <col min="2" max="2" width="12.33203125" bestFit="1" customWidth="1"/>
  </cols>
  <sheetData>
    <row r="1" spans="1:2" x14ac:dyDescent="0.3">
      <c r="A1" s="28" t="s">
        <v>66</v>
      </c>
    </row>
    <row r="2" spans="1:2" x14ac:dyDescent="0.3">
      <c r="B2" s="37"/>
    </row>
    <row r="3" spans="1:2" x14ac:dyDescent="0.3">
      <c r="B3" s="37"/>
    </row>
    <row r="5" spans="1:2" x14ac:dyDescent="0.3">
      <c r="B5" s="37"/>
    </row>
    <row r="7" spans="1:2" x14ac:dyDescent="0.3">
      <c r="B7" s="37"/>
    </row>
    <row r="8" spans="1:2" x14ac:dyDescent="0.3">
      <c r="B8" s="37"/>
    </row>
    <row r="10" spans="1:2" x14ac:dyDescent="0.3">
      <c r="B10" s="37"/>
    </row>
    <row r="12" spans="1:2" x14ac:dyDescent="0.3">
      <c r="A12" s="38"/>
    </row>
    <row r="15" spans="1:2" ht="28.8" x14ac:dyDescent="0.3">
      <c r="A15" s="45" t="s">
        <v>67</v>
      </c>
    </row>
    <row r="16" spans="1:2" x14ac:dyDescent="0.3">
      <c r="A16" s="43" t="s">
        <v>68</v>
      </c>
    </row>
    <row r="17" spans="1:1" x14ac:dyDescent="0.3">
      <c r="A17" s="46" t="s">
        <v>69</v>
      </c>
    </row>
    <row r="18" spans="1:1" x14ac:dyDescent="0.3">
      <c r="A18" s="44" t="s">
        <v>70</v>
      </c>
    </row>
    <row r="19" spans="1:1" x14ac:dyDescent="0.3">
      <c r="A19" s="46" t="s">
        <v>71</v>
      </c>
    </row>
    <row r="20" spans="1:1" x14ac:dyDescent="0.3">
      <c r="A20" s="44" t="s">
        <v>72</v>
      </c>
    </row>
    <row r="21" spans="1:1" x14ac:dyDescent="0.3">
      <c r="A21" s="39" t="s">
        <v>73</v>
      </c>
    </row>
  </sheetData>
  <hyperlinks>
    <hyperlink ref="A21" r:id="rId1" xr:uid="{6E2B1632-07E8-4478-ADED-44F6BD12580C}"/>
  </hyperlinks>
  <pageMargins left="0.7" right="0.7" top="0.75" bottom="0.75" header="0.3" footer="0.3"/>
  <pageSetup paperSize="9" orientation="portrait" horizontalDpi="1200" verticalDpi="1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14"/>
  <sheetViews>
    <sheetView tabSelected="1" workbookViewId="0">
      <selection activeCell="B3" sqref="B3"/>
    </sheetView>
  </sheetViews>
  <sheetFormatPr defaultRowHeight="14.4" x14ac:dyDescent="0.3"/>
  <cols>
    <col min="1" max="1" width="31.5546875" customWidth="1"/>
    <col min="2" max="2" width="9.6640625" bestFit="1" customWidth="1"/>
    <col min="5" max="5" width="9.6640625" bestFit="1" customWidth="1"/>
    <col min="7" max="7" width="9.6640625" bestFit="1" customWidth="1"/>
    <col min="10" max="10" width="9.6640625" bestFit="1" customWidth="1"/>
    <col min="13" max="13" width="9.6640625" bestFit="1" customWidth="1"/>
    <col min="14" max="14" width="18" customWidth="1"/>
    <col min="16" max="16" width="33.44140625" bestFit="1" customWidth="1"/>
  </cols>
  <sheetData>
    <row r="1" spans="1:14" ht="18" x14ac:dyDescent="0.35">
      <c r="A1" s="4"/>
      <c r="B1" s="49" t="s">
        <v>74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" x14ac:dyDescent="0.35">
      <c r="A2" s="5" t="s">
        <v>1</v>
      </c>
      <c r="B2" s="49" t="s">
        <v>117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3">
      <c r="A3" s="6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7"/>
    </row>
    <row r="4" spans="1:14" x14ac:dyDescent="0.3">
      <c r="A4" s="5" t="s">
        <v>3</v>
      </c>
      <c r="B4" s="8" t="s">
        <v>106</v>
      </c>
      <c r="C4" s="8" t="s">
        <v>107</v>
      </c>
      <c r="D4" s="8" t="s">
        <v>108</v>
      </c>
      <c r="E4" s="8" t="s">
        <v>109</v>
      </c>
      <c r="F4" s="8" t="s">
        <v>110</v>
      </c>
      <c r="G4" s="8" t="s">
        <v>111</v>
      </c>
      <c r="H4" s="8" t="s">
        <v>112</v>
      </c>
      <c r="I4" s="8" t="s">
        <v>113</v>
      </c>
      <c r="J4" s="8" t="s">
        <v>114</v>
      </c>
      <c r="K4" s="8" t="s">
        <v>14</v>
      </c>
      <c r="L4" s="8" t="s">
        <v>115</v>
      </c>
      <c r="M4" s="8" t="s">
        <v>116</v>
      </c>
      <c r="N4" s="9" t="s">
        <v>16</v>
      </c>
    </row>
    <row r="5" spans="1:14" x14ac:dyDescent="0.3">
      <c r="A5" s="6" t="s">
        <v>75</v>
      </c>
      <c r="B5" s="8">
        <v>0</v>
      </c>
      <c r="C5" s="8">
        <v>0</v>
      </c>
      <c r="D5" s="8">
        <v>0</v>
      </c>
      <c r="E5" s="8">
        <v>0</v>
      </c>
      <c r="F5" s="8">
        <v>0</v>
      </c>
      <c r="G5" s="8">
        <v>0</v>
      </c>
      <c r="H5" s="8">
        <v>0</v>
      </c>
      <c r="I5" s="8">
        <v>0</v>
      </c>
      <c r="J5" s="8">
        <v>0</v>
      </c>
      <c r="K5" s="8">
        <v>0</v>
      </c>
      <c r="L5" s="8">
        <v>0</v>
      </c>
      <c r="M5" s="8">
        <v>0</v>
      </c>
      <c r="N5" s="18">
        <f>SUM(B5:M5)</f>
        <v>0</v>
      </c>
    </row>
    <row r="6" spans="1:14" x14ac:dyDescent="0.3">
      <c r="A6" s="6"/>
      <c r="B6" s="8"/>
      <c r="C6" s="9"/>
      <c r="D6" s="8"/>
      <c r="E6" s="9"/>
      <c r="F6" s="9"/>
      <c r="G6" s="9"/>
      <c r="H6" s="9"/>
      <c r="I6" s="9"/>
      <c r="J6" s="9"/>
      <c r="K6" s="9"/>
      <c r="L6" s="9"/>
      <c r="M6" s="9"/>
      <c r="N6" s="18">
        <f>SUM(B6:M6)</f>
        <v>0</v>
      </c>
    </row>
    <row r="7" spans="1:14" x14ac:dyDescent="0.3">
      <c r="A7" s="6" t="s">
        <v>76</v>
      </c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18">
        <f>SUM(B7:M7)</f>
        <v>0</v>
      </c>
    </row>
    <row r="8" spans="1:14" ht="15" thickBot="1" x14ac:dyDescent="0.35">
      <c r="A8" s="5" t="s">
        <v>18</v>
      </c>
      <c r="B8" s="12">
        <f t="shared" ref="B8:M8" si="0">SUM(B5:B7)</f>
        <v>0</v>
      </c>
      <c r="C8" s="12">
        <f t="shared" si="0"/>
        <v>0</v>
      </c>
      <c r="D8" s="12">
        <f t="shared" si="0"/>
        <v>0</v>
      </c>
      <c r="E8" s="12">
        <f t="shared" si="0"/>
        <v>0</v>
      </c>
      <c r="F8" s="12">
        <f t="shared" si="0"/>
        <v>0</v>
      </c>
      <c r="G8" s="12">
        <f t="shared" si="0"/>
        <v>0</v>
      </c>
      <c r="H8" s="12">
        <f t="shared" si="0"/>
        <v>0</v>
      </c>
      <c r="I8" s="12">
        <f t="shared" si="0"/>
        <v>0</v>
      </c>
      <c r="J8" s="12">
        <f t="shared" si="0"/>
        <v>0</v>
      </c>
      <c r="K8" s="12">
        <f t="shared" si="0"/>
        <v>0</v>
      </c>
      <c r="L8" s="12">
        <f t="shared" si="0"/>
        <v>0</v>
      </c>
      <c r="M8" s="12">
        <f t="shared" si="0"/>
        <v>0</v>
      </c>
      <c r="N8" s="17">
        <f>SUM(N5:N7)</f>
        <v>0</v>
      </c>
    </row>
    <row r="9" spans="1:14" ht="15" thickTop="1" x14ac:dyDescent="0.3">
      <c r="A9" s="6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7"/>
    </row>
    <row r="10" spans="1:14" hidden="1" x14ac:dyDescent="0.3">
      <c r="A10" s="5" t="s">
        <v>19</v>
      </c>
      <c r="B10" s="7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27"/>
    </row>
    <row r="11" spans="1:14" hidden="1" x14ac:dyDescent="0.3">
      <c r="A11" s="6" t="s">
        <v>20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8">
        <f>+M11</f>
        <v>0</v>
      </c>
    </row>
    <row r="12" spans="1:14" hidden="1" x14ac:dyDescent="0.3">
      <c r="A12" s="6" t="s">
        <v>77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8">
        <f>SUM(B12:M12)</f>
        <v>0</v>
      </c>
    </row>
    <row r="13" spans="1:14" hidden="1" x14ac:dyDescent="0.3">
      <c r="A13" s="6" t="s">
        <v>78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8">
        <f>+M13</f>
        <v>0</v>
      </c>
    </row>
    <row r="14" spans="1:14" hidden="1" x14ac:dyDescent="0.3">
      <c r="A14" s="5" t="s">
        <v>23</v>
      </c>
      <c r="B14" s="11">
        <f t="shared" ref="B14:M14" si="1">SUM(B11+B12-B13)</f>
        <v>0</v>
      </c>
      <c r="C14" s="11">
        <f t="shared" si="1"/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G14" s="11">
        <f t="shared" si="1"/>
        <v>0</v>
      </c>
      <c r="H14" s="11">
        <f t="shared" si="1"/>
        <v>0</v>
      </c>
      <c r="I14" s="11">
        <f t="shared" si="1"/>
        <v>0</v>
      </c>
      <c r="J14" s="11">
        <f t="shared" si="1"/>
        <v>0</v>
      </c>
      <c r="K14" s="11">
        <f t="shared" si="1"/>
        <v>0</v>
      </c>
      <c r="L14" s="11">
        <f t="shared" si="1"/>
        <v>0</v>
      </c>
      <c r="M14" s="11">
        <f t="shared" si="1"/>
        <v>0</v>
      </c>
      <c r="N14" s="19">
        <f>SUM(N11+N12-N13)</f>
        <v>0</v>
      </c>
    </row>
    <row r="15" spans="1:14" ht="15" hidden="1" thickBot="1" x14ac:dyDescent="0.35">
      <c r="A15" s="16" t="s">
        <v>24</v>
      </c>
      <c r="B15" s="12">
        <f t="shared" ref="B15:M15" si="2">SUM(B8-B14)</f>
        <v>0</v>
      </c>
      <c r="C15" s="12">
        <f t="shared" si="2"/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  <c r="H15" s="12">
        <f>SUM(H8-H14)</f>
        <v>0</v>
      </c>
      <c r="I15" s="12">
        <f t="shared" si="2"/>
        <v>0</v>
      </c>
      <c r="J15" s="12">
        <f t="shared" si="2"/>
        <v>0</v>
      </c>
      <c r="K15" s="12">
        <f t="shared" si="2"/>
        <v>0</v>
      </c>
      <c r="L15" s="12">
        <f t="shared" si="2"/>
        <v>0</v>
      </c>
      <c r="M15" s="12">
        <f t="shared" si="2"/>
        <v>0</v>
      </c>
      <c r="N15" s="17">
        <f>SUM(N8-N14)</f>
        <v>0</v>
      </c>
    </row>
    <row r="16" spans="1:14" ht="15" hidden="1" thickTop="1" x14ac:dyDescent="0.3">
      <c r="A16" s="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8">
        <f>SUM(B16:M16)</f>
        <v>0</v>
      </c>
    </row>
    <row r="17" spans="1:16" hidden="1" x14ac:dyDescent="0.3">
      <c r="A17" s="6" t="s">
        <v>26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18">
        <f>SUM(B17:M17)</f>
        <v>0</v>
      </c>
    </row>
    <row r="18" spans="1:16" ht="15" thickBot="1" x14ac:dyDescent="0.35">
      <c r="A18" s="16" t="s">
        <v>27</v>
      </c>
      <c r="B18" s="17">
        <f>SUM(B15:B17)</f>
        <v>0</v>
      </c>
      <c r="C18" s="17">
        <f t="shared" ref="C18:N18" si="3">SUM(C15:C17)</f>
        <v>0</v>
      </c>
      <c r="D18" s="17">
        <f t="shared" si="3"/>
        <v>0</v>
      </c>
      <c r="E18" s="17">
        <f t="shared" si="3"/>
        <v>0</v>
      </c>
      <c r="F18" s="17">
        <f t="shared" si="3"/>
        <v>0</v>
      </c>
      <c r="G18" s="17">
        <f t="shared" si="3"/>
        <v>0</v>
      </c>
      <c r="H18" s="17">
        <f t="shared" si="3"/>
        <v>0</v>
      </c>
      <c r="I18" s="17">
        <f t="shared" si="3"/>
        <v>0</v>
      </c>
      <c r="J18" s="17">
        <f t="shared" si="3"/>
        <v>0</v>
      </c>
      <c r="K18" s="17">
        <f t="shared" si="3"/>
        <v>0</v>
      </c>
      <c r="L18" s="17">
        <f t="shared" si="3"/>
        <v>0</v>
      </c>
      <c r="M18" s="17">
        <f t="shared" si="3"/>
        <v>0</v>
      </c>
      <c r="N18" s="17">
        <f t="shared" si="3"/>
        <v>0</v>
      </c>
      <c r="P18" s="47"/>
    </row>
    <row r="19" spans="1:16" ht="15" thickTop="1" x14ac:dyDescent="0.3">
      <c r="A19" s="16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P19" s="47"/>
    </row>
    <row r="20" spans="1:16" x14ac:dyDescent="0.3">
      <c r="A20" s="16" t="s">
        <v>28</v>
      </c>
      <c r="B20" s="7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27"/>
      <c r="P20" s="47"/>
    </row>
    <row r="21" spans="1:16" x14ac:dyDescent="0.3">
      <c r="A21" s="6" t="s">
        <v>79</v>
      </c>
      <c r="B21" s="36">
        <v>0</v>
      </c>
      <c r="C21" s="36">
        <v>0</v>
      </c>
      <c r="D21" s="36">
        <v>0</v>
      </c>
      <c r="E21" s="36">
        <v>0</v>
      </c>
      <c r="F21" s="36">
        <v>0</v>
      </c>
      <c r="G21" s="36">
        <v>0</v>
      </c>
      <c r="H21" s="36">
        <v>0</v>
      </c>
      <c r="I21" s="36">
        <v>0</v>
      </c>
      <c r="J21" s="36">
        <v>0</v>
      </c>
      <c r="K21" s="36">
        <v>0</v>
      </c>
      <c r="L21" s="36">
        <v>0</v>
      </c>
      <c r="M21" s="36">
        <v>0</v>
      </c>
      <c r="N21" s="18">
        <f>SUM(B21:M21)</f>
        <v>0</v>
      </c>
      <c r="P21" s="47"/>
    </row>
    <row r="22" spans="1:16" x14ac:dyDescent="0.3">
      <c r="A22" s="6" t="s">
        <v>80</v>
      </c>
      <c r="B22" s="36">
        <v>0</v>
      </c>
      <c r="C22" s="36">
        <v>0</v>
      </c>
      <c r="D22" s="36">
        <v>0</v>
      </c>
      <c r="E22" s="36">
        <v>0</v>
      </c>
      <c r="F22" s="36">
        <v>0</v>
      </c>
      <c r="G22" s="36">
        <v>0</v>
      </c>
      <c r="H22" s="36">
        <v>0</v>
      </c>
      <c r="I22" s="36">
        <v>0</v>
      </c>
      <c r="J22" s="36">
        <v>0</v>
      </c>
      <c r="K22" s="36">
        <v>0</v>
      </c>
      <c r="L22" s="36">
        <v>0</v>
      </c>
      <c r="M22" s="36">
        <v>0</v>
      </c>
      <c r="N22" s="18">
        <f t="shared" ref="N22:N42" si="4">SUM(B22:M22)</f>
        <v>0</v>
      </c>
      <c r="P22" s="47"/>
    </row>
    <row r="23" spans="1:16" x14ac:dyDescent="0.3">
      <c r="A23" s="13" t="s">
        <v>81</v>
      </c>
      <c r="B23" s="36">
        <v>0</v>
      </c>
      <c r="C23" s="36">
        <v>0</v>
      </c>
      <c r="D23" s="36">
        <v>0</v>
      </c>
      <c r="E23" s="36">
        <v>0</v>
      </c>
      <c r="F23" s="36">
        <v>0</v>
      </c>
      <c r="G23" s="36">
        <v>0</v>
      </c>
      <c r="H23" s="36">
        <v>0</v>
      </c>
      <c r="I23" s="36">
        <v>0</v>
      </c>
      <c r="J23" s="36">
        <v>0</v>
      </c>
      <c r="K23" s="36">
        <v>0</v>
      </c>
      <c r="L23" s="36">
        <v>0</v>
      </c>
      <c r="M23" s="36">
        <v>0</v>
      </c>
      <c r="N23" s="18">
        <f t="shared" si="4"/>
        <v>0</v>
      </c>
      <c r="P23" s="47"/>
    </row>
    <row r="24" spans="1:16" x14ac:dyDescent="0.3">
      <c r="A24" s="6" t="s">
        <v>82</v>
      </c>
      <c r="B24" s="36">
        <v>0</v>
      </c>
      <c r="C24" s="36">
        <v>0</v>
      </c>
      <c r="D24" s="36">
        <v>0</v>
      </c>
      <c r="E24" s="36">
        <v>0</v>
      </c>
      <c r="F24" s="36">
        <v>0</v>
      </c>
      <c r="G24" s="36">
        <v>0</v>
      </c>
      <c r="H24" s="36">
        <v>0</v>
      </c>
      <c r="I24" s="36">
        <v>0</v>
      </c>
      <c r="J24" s="36">
        <v>0</v>
      </c>
      <c r="K24" s="36">
        <v>0</v>
      </c>
      <c r="L24" s="36">
        <v>0</v>
      </c>
      <c r="M24" s="36">
        <v>0</v>
      </c>
      <c r="N24" s="18">
        <f t="shared" si="4"/>
        <v>0</v>
      </c>
      <c r="P24" s="47"/>
    </row>
    <row r="25" spans="1:16" x14ac:dyDescent="0.3">
      <c r="A25" s="6" t="s">
        <v>83</v>
      </c>
      <c r="B25" s="36">
        <v>0</v>
      </c>
      <c r="C25" s="36">
        <v>0</v>
      </c>
      <c r="D25" s="36">
        <v>0</v>
      </c>
      <c r="E25" s="36">
        <v>0</v>
      </c>
      <c r="F25" s="36">
        <v>0</v>
      </c>
      <c r="G25" s="36">
        <v>0</v>
      </c>
      <c r="H25" s="36">
        <v>0</v>
      </c>
      <c r="I25" s="36">
        <v>0</v>
      </c>
      <c r="J25" s="36">
        <v>0</v>
      </c>
      <c r="K25" s="36">
        <v>0</v>
      </c>
      <c r="L25" s="36">
        <v>0</v>
      </c>
      <c r="M25" s="36">
        <v>0</v>
      </c>
      <c r="N25" s="18">
        <f t="shared" si="4"/>
        <v>0</v>
      </c>
      <c r="P25" s="47"/>
    </row>
    <row r="26" spans="1:16" x14ac:dyDescent="0.3">
      <c r="A26" s="6" t="s">
        <v>84</v>
      </c>
      <c r="B26" s="36">
        <v>0</v>
      </c>
      <c r="C26" s="36">
        <v>0</v>
      </c>
      <c r="D26" s="36">
        <v>0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18">
        <f t="shared" si="4"/>
        <v>0</v>
      </c>
      <c r="P26" s="47"/>
    </row>
    <row r="27" spans="1:16" x14ac:dyDescent="0.3">
      <c r="A27" s="6" t="s">
        <v>85</v>
      </c>
      <c r="B27" s="36">
        <v>0</v>
      </c>
      <c r="C27" s="36">
        <v>0</v>
      </c>
      <c r="D27" s="36">
        <v>0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6">
        <v>0</v>
      </c>
      <c r="M27" s="36">
        <v>0</v>
      </c>
      <c r="N27" s="18">
        <f t="shared" si="4"/>
        <v>0</v>
      </c>
      <c r="P27" s="47"/>
    </row>
    <row r="28" spans="1:16" x14ac:dyDescent="0.3">
      <c r="A28" s="6" t="s">
        <v>86</v>
      </c>
      <c r="B28" s="36">
        <v>0</v>
      </c>
      <c r="C28" s="36">
        <v>0</v>
      </c>
      <c r="D28" s="36">
        <v>0</v>
      </c>
      <c r="E28" s="36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0</v>
      </c>
      <c r="N28" s="18">
        <f t="shared" si="4"/>
        <v>0</v>
      </c>
      <c r="P28" s="47"/>
    </row>
    <row r="29" spans="1:16" x14ac:dyDescent="0.3">
      <c r="A29" s="6" t="s">
        <v>87</v>
      </c>
      <c r="B29" s="36">
        <v>0</v>
      </c>
      <c r="C29" s="36">
        <v>0</v>
      </c>
      <c r="D29" s="36">
        <v>0</v>
      </c>
      <c r="E29" s="36">
        <v>0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0</v>
      </c>
      <c r="L29" s="36">
        <v>0</v>
      </c>
      <c r="M29" s="36">
        <v>0</v>
      </c>
      <c r="N29" s="18">
        <f t="shared" si="4"/>
        <v>0</v>
      </c>
      <c r="P29" s="47"/>
    </row>
    <row r="30" spans="1:16" x14ac:dyDescent="0.3">
      <c r="A30" s="6" t="s">
        <v>35</v>
      </c>
      <c r="B30" s="36">
        <v>0</v>
      </c>
      <c r="C30" s="36">
        <v>0</v>
      </c>
      <c r="D30" s="36">
        <v>0</v>
      </c>
      <c r="E30" s="36">
        <v>0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0</v>
      </c>
      <c r="L30" s="36">
        <v>0</v>
      </c>
      <c r="M30" s="36">
        <v>0</v>
      </c>
      <c r="N30" s="18">
        <f t="shared" si="4"/>
        <v>0</v>
      </c>
      <c r="P30" s="47"/>
    </row>
    <row r="31" spans="1:16" x14ac:dyDescent="0.3">
      <c r="A31" s="6" t="s">
        <v>88</v>
      </c>
      <c r="B31" s="36">
        <v>0</v>
      </c>
      <c r="C31" s="36">
        <v>0</v>
      </c>
      <c r="D31" s="36">
        <v>0</v>
      </c>
      <c r="E31" s="36">
        <v>0</v>
      </c>
      <c r="F31" s="36">
        <v>0</v>
      </c>
      <c r="G31" s="36">
        <v>0</v>
      </c>
      <c r="H31" s="36">
        <v>0</v>
      </c>
      <c r="I31" s="36">
        <v>0</v>
      </c>
      <c r="J31" s="36">
        <v>0</v>
      </c>
      <c r="K31" s="36">
        <v>0</v>
      </c>
      <c r="L31" s="36">
        <v>0</v>
      </c>
      <c r="M31" s="36">
        <v>0</v>
      </c>
      <c r="N31" s="18">
        <f t="shared" si="4"/>
        <v>0</v>
      </c>
      <c r="P31" s="47"/>
    </row>
    <row r="32" spans="1:16" x14ac:dyDescent="0.3">
      <c r="A32" s="6" t="s">
        <v>89</v>
      </c>
      <c r="B32" s="36">
        <v>0</v>
      </c>
      <c r="C32" s="36">
        <v>0</v>
      </c>
      <c r="D32" s="36">
        <v>0</v>
      </c>
      <c r="E32" s="36">
        <v>0</v>
      </c>
      <c r="F32" s="36">
        <v>0</v>
      </c>
      <c r="G32" s="36">
        <v>0</v>
      </c>
      <c r="H32" s="36">
        <v>0</v>
      </c>
      <c r="I32" s="36">
        <v>0</v>
      </c>
      <c r="J32" s="36">
        <v>0</v>
      </c>
      <c r="K32" s="36">
        <v>0</v>
      </c>
      <c r="L32" s="36">
        <v>0</v>
      </c>
      <c r="M32" s="36">
        <v>0</v>
      </c>
      <c r="N32" s="18">
        <f t="shared" si="4"/>
        <v>0</v>
      </c>
      <c r="P32" s="47"/>
    </row>
    <row r="33" spans="1:16" x14ac:dyDescent="0.3">
      <c r="A33" s="6" t="s">
        <v>90</v>
      </c>
      <c r="B33" s="36">
        <v>0</v>
      </c>
      <c r="C33" s="36">
        <v>0</v>
      </c>
      <c r="D33" s="36">
        <v>0</v>
      </c>
      <c r="E33" s="36">
        <v>0</v>
      </c>
      <c r="F33" s="36">
        <v>0</v>
      </c>
      <c r="G33" s="36">
        <v>0</v>
      </c>
      <c r="H33" s="36">
        <v>0</v>
      </c>
      <c r="I33" s="36">
        <v>0</v>
      </c>
      <c r="J33" s="36">
        <v>0</v>
      </c>
      <c r="K33" s="36">
        <v>0</v>
      </c>
      <c r="L33" s="36">
        <v>0</v>
      </c>
      <c r="M33" s="36">
        <v>0</v>
      </c>
      <c r="N33" s="18">
        <f t="shared" si="4"/>
        <v>0</v>
      </c>
      <c r="P33" s="47"/>
    </row>
    <row r="34" spans="1:16" x14ac:dyDescent="0.3">
      <c r="A34" s="6" t="s">
        <v>91</v>
      </c>
      <c r="B34" s="36">
        <v>0</v>
      </c>
      <c r="C34" s="36">
        <v>0</v>
      </c>
      <c r="D34" s="36">
        <v>0</v>
      </c>
      <c r="E34" s="36">
        <v>0</v>
      </c>
      <c r="F34" s="36">
        <v>0</v>
      </c>
      <c r="G34" s="36">
        <v>0</v>
      </c>
      <c r="H34" s="36">
        <v>0</v>
      </c>
      <c r="I34" s="36">
        <v>0</v>
      </c>
      <c r="J34" s="36">
        <v>0</v>
      </c>
      <c r="K34" s="36">
        <v>0</v>
      </c>
      <c r="L34" s="36">
        <v>0</v>
      </c>
      <c r="M34" s="36">
        <v>0</v>
      </c>
      <c r="N34" s="18">
        <f t="shared" si="4"/>
        <v>0</v>
      </c>
      <c r="P34" s="47"/>
    </row>
    <row r="35" spans="1:16" x14ac:dyDescent="0.3">
      <c r="A35" s="6" t="s">
        <v>92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0</v>
      </c>
      <c r="I35" s="36">
        <v>0</v>
      </c>
      <c r="J35" s="36">
        <v>0</v>
      </c>
      <c r="K35" s="36">
        <v>0</v>
      </c>
      <c r="L35" s="36">
        <v>0</v>
      </c>
      <c r="M35" s="36">
        <v>0</v>
      </c>
      <c r="N35" s="18">
        <f t="shared" si="4"/>
        <v>0</v>
      </c>
      <c r="P35" s="47"/>
    </row>
    <row r="36" spans="1:16" x14ac:dyDescent="0.3">
      <c r="A36" s="6" t="s">
        <v>37</v>
      </c>
      <c r="B36" s="36">
        <v>0</v>
      </c>
      <c r="C36" s="36">
        <v>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6">
        <v>0</v>
      </c>
      <c r="M36" s="36">
        <v>0</v>
      </c>
      <c r="N36" s="18">
        <f t="shared" si="4"/>
        <v>0</v>
      </c>
      <c r="P36" s="47"/>
    </row>
    <row r="37" spans="1:16" x14ac:dyDescent="0.3">
      <c r="A37" s="6" t="s">
        <v>38</v>
      </c>
      <c r="B37" s="36">
        <v>0</v>
      </c>
      <c r="C37" s="36">
        <v>0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18">
        <f t="shared" si="4"/>
        <v>0</v>
      </c>
      <c r="P37" s="47"/>
    </row>
    <row r="38" spans="1:16" x14ac:dyDescent="0.3">
      <c r="A38" s="6" t="s">
        <v>93</v>
      </c>
      <c r="B38" s="36">
        <v>0</v>
      </c>
      <c r="C38" s="36">
        <v>0</v>
      </c>
      <c r="D38" s="36">
        <v>0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18">
        <f t="shared" si="4"/>
        <v>0</v>
      </c>
      <c r="P38" s="47"/>
    </row>
    <row r="39" spans="1:16" x14ac:dyDescent="0.3">
      <c r="A39" s="6" t="s">
        <v>29</v>
      </c>
      <c r="B39" s="36">
        <v>0</v>
      </c>
      <c r="C39" s="36">
        <v>0</v>
      </c>
      <c r="D39" s="36">
        <v>0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18">
        <f t="shared" si="4"/>
        <v>0</v>
      </c>
      <c r="P39" s="47"/>
    </row>
    <row r="40" spans="1:16" x14ac:dyDescent="0.3">
      <c r="A40" s="6" t="s">
        <v>30</v>
      </c>
      <c r="B40" s="36">
        <v>0</v>
      </c>
      <c r="C40" s="36">
        <v>0</v>
      </c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18">
        <f t="shared" si="4"/>
        <v>0</v>
      </c>
      <c r="P40" s="47"/>
    </row>
    <row r="41" spans="1:16" x14ac:dyDescent="0.3">
      <c r="A41" s="6" t="s">
        <v>94</v>
      </c>
      <c r="B41" s="36">
        <v>0</v>
      </c>
      <c r="C41" s="36">
        <v>0</v>
      </c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18">
        <f t="shared" si="4"/>
        <v>0</v>
      </c>
      <c r="P41" s="47"/>
    </row>
    <row r="42" spans="1:16" x14ac:dyDescent="0.3">
      <c r="A42" s="6" t="s">
        <v>40</v>
      </c>
      <c r="B42" s="36">
        <v>0</v>
      </c>
      <c r="C42" s="36">
        <v>0</v>
      </c>
      <c r="D42" s="36">
        <v>0</v>
      </c>
      <c r="E42" s="36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>
        <v>0</v>
      </c>
      <c r="M42" s="36">
        <v>0</v>
      </c>
      <c r="N42" s="18">
        <f t="shared" si="4"/>
        <v>0</v>
      </c>
      <c r="P42" s="47"/>
    </row>
    <row r="43" spans="1:16" x14ac:dyDescent="0.3">
      <c r="A43" s="40" t="s">
        <v>43</v>
      </c>
      <c r="B43" s="41">
        <v>0</v>
      </c>
      <c r="C43" s="41">
        <v>0</v>
      </c>
      <c r="D43" s="41">
        <v>0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2">
        <f t="shared" ref="N43:N44" si="5">SUM(B43:M43)</f>
        <v>0</v>
      </c>
      <c r="P43" s="47"/>
    </row>
    <row r="44" spans="1:16" x14ac:dyDescent="0.3">
      <c r="A44" s="40" t="s">
        <v>95</v>
      </c>
      <c r="B44" s="41">
        <v>0</v>
      </c>
      <c r="C44" s="41">
        <v>0</v>
      </c>
      <c r="D44" s="41">
        <v>0</v>
      </c>
      <c r="E44" s="41">
        <v>0</v>
      </c>
      <c r="F44" s="41">
        <v>0</v>
      </c>
      <c r="G44" s="41">
        <v>0</v>
      </c>
      <c r="H44" s="41">
        <v>0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2">
        <f t="shared" si="5"/>
        <v>0</v>
      </c>
      <c r="P44" s="47"/>
    </row>
    <row r="45" spans="1:16" x14ac:dyDescent="0.3">
      <c r="A45" s="5" t="s">
        <v>45</v>
      </c>
      <c r="B45" s="19">
        <f t="shared" ref="B45:N45" si="6">SUM(B21:B44)</f>
        <v>0</v>
      </c>
      <c r="C45" s="19">
        <f t="shared" si="6"/>
        <v>0</v>
      </c>
      <c r="D45" s="19">
        <f t="shared" si="6"/>
        <v>0</v>
      </c>
      <c r="E45" s="19">
        <f t="shared" si="6"/>
        <v>0</v>
      </c>
      <c r="F45" s="19">
        <f t="shared" si="6"/>
        <v>0</v>
      </c>
      <c r="G45" s="19">
        <f t="shared" si="6"/>
        <v>0</v>
      </c>
      <c r="H45" s="19">
        <f t="shared" si="6"/>
        <v>0</v>
      </c>
      <c r="I45" s="19">
        <f t="shared" si="6"/>
        <v>0</v>
      </c>
      <c r="J45" s="19">
        <f t="shared" si="6"/>
        <v>0</v>
      </c>
      <c r="K45" s="19">
        <f t="shared" si="6"/>
        <v>0</v>
      </c>
      <c r="L45" s="19">
        <f t="shared" si="6"/>
        <v>0</v>
      </c>
      <c r="M45" s="19">
        <f t="shared" si="6"/>
        <v>0</v>
      </c>
      <c r="N45" s="19">
        <f t="shared" si="6"/>
        <v>0</v>
      </c>
      <c r="P45" s="47"/>
    </row>
    <row r="46" spans="1:16" x14ac:dyDescent="0.3">
      <c r="A46" s="6"/>
      <c r="B46" s="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27"/>
      <c r="P46" s="47"/>
    </row>
    <row r="47" spans="1:16" ht="15" thickBot="1" x14ac:dyDescent="0.35">
      <c r="A47" s="5" t="s">
        <v>46</v>
      </c>
      <c r="B47" s="20">
        <f t="shared" ref="B47:N47" si="7">SUM(B18-B45)</f>
        <v>0</v>
      </c>
      <c r="C47" s="20">
        <f t="shared" si="7"/>
        <v>0</v>
      </c>
      <c r="D47" s="20">
        <f t="shared" si="7"/>
        <v>0</v>
      </c>
      <c r="E47" s="20">
        <f t="shared" si="7"/>
        <v>0</v>
      </c>
      <c r="F47" s="20">
        <f t="shared" si="7"/>
        <v>0</v>
      </c>
      <c r="G47" s="20">
        <f t="shared" si="7"/>
        <v>0</v>
      </c>
      <c r="H47" s="20">
        <f t="shared" si="7"/>
        <v>0</v>
      </c>
      <c r="I47" s="20">
        <f t="shared" si="7"/>
        <v>0</v>
      </c>
      <c r="J47" s="20">
        <f t="shared" si="7"/>
        <v>0</v>
      </c>
      <c r="K47" s="20">
        <f t="shared" si="7"/>
        <v>0</v>
      </c>
      <c r="L47" s="20">
        <f t="shared" si="7"/>
        <v>0</v>
      </c>
      <c r="M47" s="20">
        <f t="shared" si="7"/>
        <v>0</v>
      </c>
      <c r="N47" s="20">
        <f t="shared" si="7"/>
        <v>0</v>
      </c>
      <c r="P47" s="47"/>
    </row>
    <row r="48" spans="1:16" ht="15" thickTop="1" x14ac:dyDescent="0.3">
      <c r="A48" s="6"/>
      <c r="B48" s="7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27"/>
      <c r="P48" s="48"/>
    </row>
    <row r="49" spans="1:16" x14ac:dyDescent="0.3">
      <c r="A49" s="4"/>
      <c r="B49" s="50" t="s">
        <v>47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P49" s="48"/>
    </row>
    <row r="50" spans="1:16" x14ac:dyDescent="0.3">
      <c r="A50" s="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P50" s="48"/>
    </row>
    <row r="51" spans="1:16" x14ac:dyDescent="0.3">
      <c r="A51" s="5"/>
      <c r="B51" s="8"/>
      <c r="C51" s="9"/>
      <c r="D51" s="8"/>
      <c r="E51" s="9"/>
      <c r="F51" s="8"/>
      <c r="G51" s="9"/>
      <c r="H51" s="8"/>
      <c r="I51" s="9"/>
      <c r="J51" s="8"/>
      <c r="K51" s="9"/>
      <c r="L51" s="8"/>
      <c r="M51" s="9"/>
      <c r="N51" s="9"/>
      <c r="P51" s="48"/>
    </row>
    <row r="52" spans="1:16" x14ac:dyDescent="0.3">
      <c r="A52" s="6"/>
      <c r="B52" s="35"/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18"/>
      <c r="P52" s="48"/>
    </row>
    <row r="53" spans="1:16" x14ac:dyDescent="0.3">
      <c r="A53" s="6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8"/>
      <c r="P53" s="48"/>
    </row>
    <row r="54" spans="1:16" ht="15" thickBot="1" x14ac:dyDescent="0.35">
      <c r="A54" s="6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P54" s="48"/>
    </row>
    <row r="55" spans="1:16" x14ac:dyDescent="0.3">
      <c r="A55" s="6"/>
      <c r="B55" s="7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18"/>
      <c r="P55" s="47"/>
    </row>
    <row r="56" spans="1:16" x14ac:dyDescent="0.3">
      <c r="A56" s="5"/>
      <c r="B56" s="7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18"/>
    </row>
    <row r="57" spans="1:16" x14ac:dyDescent="0.3">
      <c r="A57" s="5"/>
      <c r="B57" s="7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18"/>
    </row>
    <row r="58" spans="1:16" x14ac:dyDescent="0.3">
      <c r="A58" s="6"/>
      <c r="B58" s="35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18"/>
    </row>
    <row r="59" spans="1:16" x14ac:dyDescent="0.3">
      <c r="A59" s="6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18"/>
    </row>
    <row r="60" spans="1:16" x14ac:dyDescent="0.3">
      <c r="A60" s="6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18"/>
    </row>
    <row r="61" spans="1:16" x14ac:dyDescent="0.3">
      <c r="A61" s="6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18"/>
    </row>
    <row r="62" spans="1:16" x14ac:dyDescent="0.3">
      <c r="A62" s="6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18"/>
    </row>
    <row r="63" spans="1:16" x14ac:dyDescent="0.3">
      <c r="A63" s="6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18"/>
    </row>
    <row r="64" spans="1:16" x14ac:dyDescent="0.3">
      <c r="A64" s="6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18"/>
    </row>
    <row r="65" spans="1:14" x14ac:dyDescent="0.3">
      <c r="A65" s="6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18"/>
    </row>
    <row r="66" spans="1:14" x14ac:dyDescent="0.3">
      <c r="A66" s="6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18"/>
    </row>
    <row r="67" spans="1:14" x14ac:dyDescent="0.3">
      <c r="A67" s="6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18"/>
    </row>
    <row r="68" spans="1:14" x14ac:dyDescent="0.3">
      <c r="A68" s="6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18"/>
    </row>
    <row r="69" spans="1:14" x14ac:dyDescent="0.3">
      <c r="A69" s="6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18"/>
    </row>
    <row r="70" spans="1:14" x14ac:dyDescent="0.3">
      <c r="A70" s="6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18"/>
    </row>
    <row r="71" spans="1:14" x14ac:dyDescent="0.3">
      <c r="A71" s="6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18"/>
    </row>
    <row r="72" spans="1:14" x14ac:dyDescent="0.3">
      <c r="A72" s="6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18"/>
    </row>
    <row r="73" spans="1:14" x14ac:dyDescent="0.3">
      <c r="A73" s="6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18"/>
    </row>
    <row r="74" spans="1:14" ht="15" thickBot="1" x14ac:dyDescent="0.35">
      <c r="A74" s="6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1"/>
    </row>
    <row r="75" spans="1:14" x14ac:dyDescent="0.3">
      <c r="A75" s="6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8"/>
    </row>
    <row r="76" spans="1:14" x14ac:dyDescent="0.3">
      <c r="A76" s="6"/>
      <c r="B76" s="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8"/>
    </row>
    <row r="77" spans="1:14" x14ac:dyDescent="0.3">
      <c r="A77" s="5"/>
      <c r="B77" s="7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18"/>
    </row>
    <row r="78" spans="1:14" x14ac:dyDescent="0.3">
      <c r="A78" s="6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8"/>
    </row>
    <row r="79" spans="1:14" x14ac:dyDescent="0.3">
      <c r="A79" s="6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8"/>
    </row>
    <row r="80" spans="1:14" ht="15" thickBot="1" x14ac:dyDescent="0.35">
      <c r="A80" s="6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1"/>
    </row>
    <row r="81" spans="1:16" x14ac:dyDescent="0.3">
      <c r="A81" s="6"/>
      <c r="B81" s="7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18"/>
    </row>
    <row r="82" spans="1:16" hidden="1" x14ac:dyDescent="0.3">
      <c r="A82" s="5"/>
      <c r="B82" s="7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18"/>
    </row>
    <row r="83" spans="1:16" hidden="1" x14ac:dyDescent="0.3">
      <c r="A83" s="6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8"/>
    </row>
    <row r="84" spans="1:16" hidden="1" x14ac:dyDescent="0.3">
      <c r="A84" s="6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8"/>
    </row>
    <row r="85" spans="1:16" hidden="1" x14ac:dyDescent="0.3">
      <c r="A85" s="6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8"/>
    </row>
    <row r="86" spans="1:16" ht="15" hidden="1" thickBot="1" x14ac:dyDescent="0.35">
      <c r="A86" s="6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1"/>
    </row>
    <row r="87" spans="1:16" x14ac:dyDescent="0.3">
      <c r="A87" s="6"/>
      <c r="B87" s="7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18"/>
    </row>
    <row r="88" spans="1:16" ht="15" thickBot="1" x14ac:dyDescent="0.35">
      <c r="A88" s="6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P88" s="2"/>
    </row>
    <row r="89" spans="1:16" x14ac:dyDescent="0.3">
      <c r="A89" s="6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</row>
    <row r="90" spans="1:16" x14ac:dyDescent="0.3">
      <c r="A90" s="6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</row>
    <row r="91" spans="1:16" x14ac:dyDescent="0.3">
      <c r="A91" s="6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1:16" x14ac:dyDescent="0.3">
      <c r="A92" s="6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18"/>
    </row>
    <row r="93" spans="1:16" x14ac:dyDescent="0.3">
      <c r="A93" s="6"/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  <c r="M93" s="7"/>
      <c r="N93" s="18"/>
    </row>
    <row r="94" spans="1:16" x14ac:dyDescent="0.3">
      <c r="A94" s="6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18"/>
    </row>
    <row r="95" spans="1:16" ht="15" thickBot="1" x14ac:dyDescent="0.35">
      <c r="A95" s="5"/>
      <c r="B95" s="23"/>
      <c r="C95" s="23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17"/>
    </row>
    <row r="96" spans="1:16" ht="15" thickTop="1" x14ac:dyDescent="0.3">
      <c r="N96" s="28"/>
    </row>
    <row r="99" spans="1:2" x14ac:dyDescent="0.3">
      <c r="A99" s="28"/>
    </row>
    <row r="100" spans="1:2" x14ac:dyDescent="0.3">
      <c r="A100" s="38"/>
      <c r="B100" s="37"/>
    </row>
    <row r="101" spans="1:2" x14ac:dyDescent="0.3">
      <c r="A101" s="38"/>
      <c r="B101" s="37"/>
    </row>
    <row r="102" spans="1:2" x14ac:dyDescent="0.3">
      <c r="A102" s="38"/>
    </row>
    <row r="103" spans="1:2" x14ac:dyDescent="0.3">
      <c r="A103" s="38"/>
      <c r="B103" s="37"/>
    </row>
    <row r="104" spans="1:2" x14ac:dyDescent="0.3">
      <c r="A104" s="38"/>
    </row>
    <row r="105" spans="1:2" x14ac:dyDescent="0.3">
      <c r="A105" s="38"/>
      <c r="B105" s="37"/>
    </row>
    <row r="106" spans="1:2" x14ac:dyDescent="0.3">
      <c r="A106" s="38"/>
      <c r="B106" s="37"/>
    </row>
    <row r="107" spans="1:2" x14ac:dyDescent="0.3">
      <c r="A107" s="38"/>
    </row>
    <row r="108" spans="1:2" x14ac:dyDescent="0.3">
      <c r="A108" s="38"/>
      <c r="B108" s="37"/>
    </row>
    <row r="109" spans="1:2" x14ac:dyDescent="0.3">
      <c r="A109" s="38"/>
    </row>
    <row r="110" spans="1:2" x14ac:dyDescent="0.3">
      <c r="A110" s="38"/>
    </row>
    <row r="111" spans="1:2" x14ac:dyDescent="0.3">
      <c r="A111" s="38"/>
    </row>
    <row r="112" spans="1:2" x14ac:dyDescent="0.3">
      <c r="A112" s="38"/>
    </row>
    <row r="113" spans="1:1" x14ac:dyDescent="0.3">
      <c r="A113" s="38"/>
    </row>
    <row r="114" spans="1:1" x14ac:dyDescent="0.3">
      <c r="A114" s="38"/>
    </row>
  </sheetData>
  <mergeCells count="3">
    <mergeCell ref="B1:N1"/>
    <mergeCell ref="B2:N2"/>
    <mergeCell ref="B49:N49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31" orientation="landscape" horizontalDpi="4294967293" verticalDpi="1200" r:id="rId1"/>
  <ignoredErrors>
    <ignoredError sqref="N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5"/>
  <sheetViews>
    <sheetView topLeftCell="A55" workbookViewId="0">
      <selection activeCell="B1" sqref="B1:N2"/>
    </sheetView>
  </sheetViews>
  <sheetFormatPr defaultRowHeight="14.4" x14ac:dyDescent="0.3"/>
  <cols>
    <col min="1" max="1" width="25.33203125" customWidth="1"/>
    <col min="14" max="14" width="18" customWidth="1"/>
  </cols>
  <sheetData>
    <row r="1" spans="1:14" ht="18" x14ac:dyDescent="0.35">
      <c r="A1" s="4"/>
      <c r="B1" s="49" t="s">
        <v>96</v>
      </c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</row>
    <row r="2" spans="1:14" ht="18" x14ac:dyDescent="0.35">
      <c r="A2" s="5" t="s">
        <v>1</v>
      </c>
      <c r="B2" s="49" t="s">
        <v>97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x14ac:dyDescent="0.3">
      <c r="A3" s="6"/>
      <c r="B3" s="7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7"/>
    </row>
    <row r="4" spans="1:14" x14ac:dyDescent="0.3">
      <c r="A4" s="5" t="s">
        <v>3</v>
      </c>
      <c r="B4" s="8" t="s">
        <v>4</v>
      </c>
      <c r="C4" s="9" t="s">
        <v>5</v>
      </c>
      <c r="D4" s="8" t="s">
        <v>6</v>
      </c>
      <c r="E4" s="9" t="s">
        <v>7</v>
      </c>
      <c r="F4" s="8" t="s">
        <v>8</v>
      </c>
      <c r="G4" s="9" t="s">
        <v>9</v>
      </c>
      <c r="H4" s="8" t="s">
        <v>10</v>
      </c>
      <c r="I4" s="9" t="s">
        <v>11</v>
      </c>
      <c r="J4" s="8" t="s">
        <v>12</v>
      </c>
      <c r="K4" s="9" t="s">
        <v>13</v>
      </c>
      <c r="L4" s="8" t="s">
        <v>14</v>
      </c>
      <c r="M4" s="9" t="s">
        <v>15</v>
      </c>
      <c r="N4" s="9" t="s">
        <v>16</v>
      </c>
    </row>
    <row r="5" spans="1:14" x14ac:dyDescent="0.3">
      <c r="A5" s="6" t="s">
        <v>98</v>
      </c>
      <c r="B5" s="10">
        <f t="shared" ref="B5:M5" si="0">+(7000+6800)*52/12</f>
        <v>59800</v>
      </c>
      <c r="C5" s="10">
        <f t="shared" si="0"/>
        <v>59800</v>
      </c>
      <c r="D5" s="10">
        <f t="shared" si="0"/>
        <v>59800</v>
      </c>
      <c r="E5" s="10">
        <f t="shared" si="0"/>
        <v>59800</v>
      </c>
      <c r="F5" s="10">
        <f t="shared" si="0"/>
        <v>59800</v>
      </c>
      <c r="G5" s="10">
        <f t="shared" si="0"/>
        <v>59800</v>
      </c>
      <c r="H5" s="10">
        <f t="shared" si="0"/>
        <v>59800</v>
      </c>
      <c r="I5" s="10">
        <f t="shared" si="0"/>
        <v>59800</v>
      </c>
      <c r="J5" s="10">
        <f t="shared" si="0"/>
        <v>59800</v>
      </c>
      <c r="K5" s="10">
        <f t="shared" si="0"/>
        <v>59800</v>
      </c>
      <c r="L5" s="10">
        <f t="shared" si="0"/>
        <v>59800</v>
      </c>
      <c r="M5" s="10">
        <f t="shared" si="0"/>
        <v>59800</v>
      </c>
      <c r="N5" s="18">
        <f>SUM(B5:M5)</f>
        <v>717600</v>
      </c>
    </row>
    <row r="6" spans="1:14" ht="15" thickBot="1" x14ac:dyDescent="0.35">
      <c r="A6" s="5" t="s">
        <v>18</v>
      </c>
      <c r="B6" s="12">
        <f t="shared" ref="B6:N6" si="1">SUM(B5:B5)</f>
        <v>59800</v>
      </c>
      <c r="C6" s="12">
        <f t="shared" si="1"/>
        <v>59800</v>
      </c>
      <c r="D6" s="12">
        <f t="shared" si="1"/>
        <v>59800</v>
      </c>
      <c r="E6" s="12">
        <f t="shared" si="1"/>
        <v>59800</v>
      </c>
      <c r="F6" s="12">
        <f t="shared" si="1"/>
        <v>59800</v>
      </c>
      <c r="G6" s="12">
        <f t="shared" si="1"/>
        <v>59800</v>
      </c>
      <c r="H6" s="12">
        <f t="shared" si="1"/>
        <v>59800</v>
      </c>
      <c r="I6" s="12">
        <f t="shared" si="1"/>
        <v>59800</v>
      </c>
      <c r="J6" s="12">
        <f t="shared" si="1"/>
        <v>59800</v>
      </c>
      <c r="K6" s="12">
        <f t="shared" si="1"/>
        <v>59800</v>
      </c>
      <c r="L6" s="12">
        <f t="shared" si="1"/>
        <v>59800</v>
      </c>
      <c r="M6" s="12">
        <f t="shared" si="1"/>
        <v>59800</v>
      </c>
      <c r="N6" s="17">
        <f t="shared" si="1"/>
        <v>717600</v>
      </c>
    </row>
    <row r="7" spans="1:14" ht="15" thickTop="1" x14ac:dyDescent="0.3">
      <c r="A7" s="6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7"/>
    </row>
    <row r="8" spans="1:14" x14ac:dyDescent="0.3">
      <c r="A8" s="5" t="s">
        <v>19</v>
      </c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27"/>
    </row>
    <row r="9" spans="1:14" x14ac:dyDescent="0.3">
      <c r="A9" s="6" t="s">
        <v>20</v>
      </c>
      <c r="B9" s="10">
        <v>45000</v>
      </c>
      <c r="C9" s="10">
        <v>45000</v>
      </c>
      <c r="D9" s="10">
        <v>45000</v>
      </c>
      <c r="E9" s="10">
        <v>45000</v>
      </c>
      <c r="F9" s="10">
        <v>45000</v>
      </c>
      <c r="G9" s="10">
        <v>45000</v>
      </c>
      <c r="H9" s="10">
        <v>45000</v>
      </c>
      <c r="I9" s="10">
        <v>45000</v>
      </c>
      <c r="J9" s="10">
        <v>45000</v>
      </c>
      <c r="K9" s="10">
        <v>45000</v>
      </c>
      <c r="L9" s="10">
        <v>45000</v>
      </c>
      <c r="M9" s="10">
        <v>45000</v>
      </c>
      <c r="N9" s="18">
        <f>+M9</f>
        <v>45000</v>
      </c>
    </row>
    <row r="10" spans="1:14" x14ac:dyDescent="0.3">
      <c r="A10" s="6" t="s">
        <v>77</v>
      </c>
      <c r="B10" s="10">
        <f t="shared" ref="B10:M10" si="2">+(4200+3900)*52/12</f>
        <v>35100</v>
      </c>
      <c r="C10" s="10">
        <f t="shared" si="2"/>
        <v>35100</v>
      </c>
      <c r="D10" s="10">
        <f t="shared" si="2"/>
        <v>35100</v>
      </c>
      <c r="E10" s="10">
        <f t="shared" si="2"/>
        <v>35100</v>
      </c>
      <c r="F10" s="10">
        <f t="shared" si="2"/>
        <v>35100</v>
      </c>
      <c r="G10" s="10">
        <f t="shared" si="2"/>
        <v>35100</v>
      </c>
      <c r="H10" s="10">
        <f t="shared" si="2"/>
        <v>35100</v>
      </c>
      <c r="I10" s="10">
        <f t="shared" si="2"/>
        <v>35100</v>
      </c>
      <c r="J10" s="10">
        <f t="shared" si="2"/>
        <v>35100</v>
      </c>
      <c r="K10" s="10">
        <f t="shared" si="2"/>
        <v>35100</v>
      </c>
      <c r="L10" s="10">
        <f t="shared" si="2"/>
        <v>35100</v>
      </c>
      <c r="M10" s="10">
        <f t="shared" si="2"/>
        <v>35100</v>
      </c>
      <c r="N10" s="18">
        <f>SUM(B10:M10)</f>
        <v>421200</v>
      </c>
    </row>
    <row r="11" spans="1:14" x14ac:dyDescent="0.3">
      <c r="A11" s="6" t="s">
        <v>78</v>
      </c>
      <c r="B11" s="10">
        <v>45000</v>
      </c>
      <c r="C11" s="10">
        <v>45000</v>
      </c>
      <c r="D11" s="10">
        <v>45000</v>
      </c>
      <c r="E11" s="10">
        <v>45000</v>
      </c>
      <c r="F11" s="10">
        <v>45000</v>
      </c>
      <c r="G11" s="10">
        <v>45000</v>
      </c>
      <c r="H11" s="10">
        <v>45000</v>
      </c>
      <c r="I11" s="10">
        <v>45000</v>
      </c>
      <c r="J11" s="10">
        <v>45000</v>
      </c>
      <c r="K11" s="10">
        <v>45000</v>
      </c>
      <c r="L11" s="10">
        <v>45000</v>
      </c>
      <c r="M11" s="10">
        <v>45000</v>
      </c>
      <c r="N11" s="18">
        <f>+M11</f>
        <v>45000</v>
      </c>
    </row>
    <row r="12" spans="1:14" x14ac:dyDescent="0.3">
      <c r="A12" s="5" t="s">
        <v>23</v>
      </c>
      <c r="B12" s="11">
        <f t="shared" ref="B12:N12" si="3">SUM(B9+B10-B11)</f>
        <v>35100</v>
      </c>
      <c r="C12" s="11">
        <f t="shared" si="3"/>
        <v>35100</v>
      </c>
      <c r="D12" s="11">
        <f t="shared" si="3"/>
        <v>35100</v>
      </c>
      <c r="E12" s="11">
        <f t="shared" si="3"/>
        <v>35100</v>
      </c>
      <c r="F12" s="11">
        <f t="shared" si="3"/>
        <v>35100</v>
      </c>
      <c r="G12" s="11">
        <f t="shared" si="3"/>
        <v>35100</v>
      </c>
      <c r="H12" s="11">
        <f t="shared" si="3"/>
        <v>35100</v>
      </c>
      <c r="I12" s="11">
        <f t="shared" si="3"/>
        <v>35100</v>
      </c>
      <c r="J12" s="11">
        <f t="shared" si="3"/>
        <v>35100</v>
      </c>
      <c r="K12" s="11">
        <f t="shared" si="3"/>
        <v>35100</v>
      </c>
      <c r="L12" s="11">
        <f t="shared" si="3"/>
        <v>35100</v>
      </c>
      <c r="M12" s="11">
        <f t="shared" si="3"/>
        <v>35100</v>
      </c>
      <c r="N12" s="19">
        <f t="shared" si="3"/>
        <v>421200</v>
      </c>
    </row>
    <row r="13" spans="1:14" ht="15" thickBot="1" x14ac:dyDescent="0.35">
      <c r="A13" s="16" t="s">
        <v>24</v>
      </c>
      <c r="B13" s="12">
        <f t="shared" ref="B13:M13" si="4">SUM(B6-B12)</f>
        <v>24700</v>
      </c>
      <c r="C13" s="12">
        <f t="shared" si="4"/>
        <v>24700</v>
      </c>
      <c r="D13" s="12">
        <f t="shared" si="4"/>
        <v>24700</v>
      </c>
      <c r="E13" s="12">
        <f t="shared" si="4"/>
        <v>24700</v>
      </c>
      <c r="F13" s="12">
        <f t="shared" si="4"/>
        <v>24700</v>
      </c>
      <c r="G13" s="12">
        <f t="shared" si="4"/>
        <v>24700</v>
      </c>
      <c r="H13" s="12">
        <f t="shared" si="4"/>
        <v>24700</v>
      </c>
      <c r="I13" s="12">
        <f t="shared" si="4"/>
        <v>24700</v>
      </c>
      <c r="J13" s="12">
        <f t="shared" si="4"/>
        <v>24700</v>
      </c>
      <c r="K13" s="12">
        <f t="shared" si="4"/>
        <v>24700</v>
      </c>
      <c r="L13" s="12">
        <f t="shared" si="4"/>
        <v>24700</v>
      </c>
      <c r="M13" s="12">
        <f t="shared" si="4"/>
        <v>24700</v>
      </c>
      <c r="N13" s="17">
        <f>SUM(N6-N12)</f>
        <v>296400</v>
      </c>
    </row>
    <row r="14" spans="1:14" ht="15" thickTop="1" x14ac:dyDescent="0.3">
      <c r="A14" s="6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8">
        <f>SUM(B14:M14)</f>
        <v>0</v>
      </c>
    </row>
    <row r="15" spans="1:14" x14ac:dyDescent="0.3">
      <c r="A15" s="6" t="s">
        <v>26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18">
        <f>SUM(B15:M15)</f>
        <v>0</v>
      </c>
    </row>
    <row r="16" spans="1:14" ht="15" thickBot="1" x14ac:dyDescent="0.35">
      <c r="A16" s="16" t="s">
        <v>27</v>
      </c>
      <c r="B16" s="17">
        <f>SUM(B13:B15)</f>
        <v>24700</v>
      </c>
      <c r="C16" s="17">
        <f t="shared" ref="C16:N16" si="5">SUM(C13:C15)</f>
        <v>24700</v>
      </c>
      <c r="D16" s="17">
        <f t="shared" si="5"/>
        <v>24700</v>
      </c>
      <c r="E16" s="17">
        <f t="shared" si="5"/>
        <v>24700</v>
      </c>
      <c r="F16" s="17">
        <f t="shared" si="5"/>
        <v>24700</v>
      </c>
      <c r="G16" s="17">
        <f t="shared" si="5"/>
        <v>24700</v>
      </c>
      <c r="H16" s="17">
        <f t="shared" si="5"/>
        <v>24700</v>
      </c>
      <c r="I16" s="17">
        <f t="shared" si="5"/>
        <v>24700</v>
      </c>
      <c r="J16" s="17">
        <f t="shared" si="5"/>
        <v>24700</v>
      </c>
      <c r="K16" s="17">
        <f t="shared" si="5"/>
        <v>24700</v>
      </c>
      <c r="L16" s="17">
        <f t="shared" si="5"/>
        <v>24700</v>
      </c>
      <c r="M16" s="17">
        <f t="shared" si="5"/>
        <v>24700</v>
      </c>
      <c r="N16" s="17">
        <f t="shared" si="5"/>
        <v>296400</v>
      </c>
    </row>
    <row r="17" spans="1:14" ht="15" thickTop="1" x14ac:dyDescent="0.3">
      <c r="A17" s="16" t="s">
        <v>28</v>
      </c>
      <c r="B17" s="7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27"/>
    </row>
    <row r="18" spans="1:14" x14ac:dyDescent="0.3">
      <c r="A18" s="6" t="s">
        <v>29</v>
      </c>
      <c r="B18" s="14">
        <v>83.333333333333329</v>
      </c>
      <c r="C18" s="14">
        <v>83.333333333333329</v>
      </c>
      <c r="D18" s="14">
        <v>83.333333333333329</v>
      </c>
      <c r="E18" s="14">
        <v>83.333333333333329</v>
      </c>
      <c r="F18" s="14">
        <v>83.333333333333329</v>
      </c>
      <c r="G18" s="14">
        <v>83.333333333333329</v>
      </c>
      <c r="H18" s="14">
        <v>83.333333333333329</v>
      </c>
      <c r="I18" s="14">
        <v>83.333333333333329</v>
      </c>
      <c r="J18" s="14">
        <v>83.333333333333329</v>
      </c>
      <c r="K18" s="14">
        <v>83.333333333333329</v>
      </c>
      <c r="L18" s="14">
        <v>83.333333333333329</v>
      </c>
      <c r="M18" s="14">
        <v>83.333333333333329</v>
      </c>
      <c r="N18" s="18">
        <f t="shared" ref="N18:N33" si="6">SUM(B18:M18)</f>
        <v>1000.0000000000001</v>
      </c>
    </row>
    <row r="19" spans="1:14" x14ac:dyDescent="0.3">
      <c r="A19" s="6" t="s">
        <v>30</v>
      </c>
      <c r="B19" s="14">
        <v>20</v>
      </c>
      <c r="C19" s="14">
        <v>20</v>
      </c>
      <c r="D19" s="14">
        <v>20</v>
      </c>
      <c r="E19" s="14">
        <v>20</v>
      </c>
      <c r="F19" s="14">
        <v>20</v>
      </c>
      <c r="G19" s="14">
        <v>20</v>
      </c>
      <c r="H19" s="14">
        <v>20</v>
      </c>
      <c r="I19" s="14">
        <v>20</v>
      </c>
      <c r="J19" s="14">
        <v>20</v>
      </c>
      <c r="K19" s="14">
        <v>20</v>
      </c>
      <c r="L19" s="14">
        <v>20</v>
      </c>
      <c r="M19" s="14">
        <v>20</v>
      </c>
      <c r="N19" s="18">
        <f t="shared" si="6"/>
        <v>240</v>
      </c>
    </row>
    <row r="20" spans="1:14" x14ac:dyDescent="0.3">
      <c r="A20" s="6" t="s">
        <v>31</v>
      </c>
      <c r="B20" s="14">
        <v>5750</v>
      </c>
      <c r="C20" s="14">
        <v>5750</v>
      </c>
      <c r="D20" s="14">
        <v>5750</v>
      </c>
      <c r="E20" s="14">
        <v>5750</v>
      </c>
      <c r="F20" s="14">
        <v>5750</v>
      </c>
      <c r="G20" s="14">
        <v>5750</v>
      </c>
      <c r="H20" s="14">
        <v>5750</v>
      </c>
      <c r="I20" s="14">
        <v>5750</v>
      </c>
      <c r="J20" s="14">
        <v>5750</v>
      </c>
      <c r="K20" s="14">
        <v>5750</v>
      </c>
      <c r="L20" s="14">
        <v>5750</v>
      </c>
      <c r="M20" s="14">
        <v>5750</v>
      </c>
      <c r="N20" s="18">
        <f t="shared" si="6"/>
        <v>69000</v>
      </c>
    </row>
    <row r="21" spans="1:14" x14ac:dyDescent="0.3">
      <c r="A21" s="6" t="s">
        <v>99</v>
      </c>
      <c r="B21" s="14">
        <v>666.66666666666663</v>
      </c>
      <c r="C21" s="14">
        <v>666.66666666666663</v>
      </c>
      <c r="D21" s="14">
        <v>666.66666666666663</v>
      </c>
      <c r="E21" s="14">
        <v>666.66666666666663</v>
      </c>
      <c r="F21" s="14">
        <v>666.66666666666663</v>
      </c>
      <c r="G21" s="14">
        <v>666.66666666666663</v>
      </c>
      <c r="H21" s="14">
        <v>666.66666666666663</v>
      </c>
      <c r="I21" s="14">
        <v>666.66666666666663</v>
      </c>
      <c r="J21" s="14">
        <v>666.66666666666663</v>
      </c>
      <c r="K21" s="14">
        <v>666.66666666666663</v>
      </c>
      <c r="L21" s="14">
        <v>666.66666666666663</v>
      </c>
      <c r="M21" s="14">
        <v>666.66666666666663</v>
      </c>
      <c r="N21" s="18">
        <f t="shared" si="6"/>
        <v>8000.0000000000009</v>
      </c>
    </row>
    <row r="22" spans="1:14" x14ac:dyDescent="0.3">
      <c r="A22" s="6" t="s">
        <v>33</v>
      </c>
      <c r="B22" s="14">
        <v>20</v>
      </c>
      <c r="C22" s="14">
        <v>20</v>
      </c>
      <c r="D22" s="14">
        <v>20</v>
      </c>
      <c r="E22" s="14">
        <v>20</v>
      </c>
      <c r="F22" s="14">
        <v>20</v>
      </c>
      <c r="G22" s="14">
        <v>20</v>
      </c>
      <c r="H22" s="14">
        <v>20</v>
      </c>
      <c r="I22" s="14">
        <v>20</v>
      </c>
      <c r="J22" s="14">
        <v>20</v>
      </c>
      <c r="K22" s="14">
        <v>20</v>
      </c>
      <c r="L22" s="14">
        <v>20</v>
      </c>
      <c r="M22" s="14">
        <v>20</v>
      </c>
      <c r="N22" s="18">
        <f t="shared" si="6"/>
        <v>240</v>
      </c>
    </row>
    <row r="23" spans="1:14" x14ac:dyDescent="0.3">
      <c r="A23" s="6" t="s">
        <v>100</v>
      </c>
      <c r="B23" s="14">
        <v>416.66666666666669</v>
      </c>
      <c r="C23" s="14">
        <v>416.66666666666669</v>
      </c>
      <c r="D23" s="14">
        <v>416.66666666666669</v>
      </c>
      <c r="E23" s="14">
        <v>416.66666666666669</v>
      </c>
      <c r="F23" s="14">
        <v>416.66666666666669</v>
      </c>
      <c r="G23" s="14">
        <v>416.66666666666669</v>
      </c>
      <c r="H23" s="14">
        <v>416.66666666666669</v>
      </c>
      <c r="I23" s="14">
        <v>416.66666666666669</v>
      </c>
      <c r="J23" s="14">
        <v>416.66666666666669</v>
      </c>
      <c r="K23" s="14">
        <v>416.66666666666669</v>
      </c>
      <c r="L23" s="14">
        <v>416.66666666666669</v>
      </c>
      <c r="M23" s="14">
        <v>416.66666666666669</v>
      </c>
      <c r="N23" s="18">
        <f t="shared" si="6"/>
        <v>5000</v>
      </c>
    </row>
    <row r="24" spans="1:14" x14ac:dyDescent="0.3">
      <c r="A24" s="6" t="s">
        <v>35</v>
      </c>
      <c r="B24" s="14">
        <v>208.33333333333334</v>
      </c>
      <c r="C24" s="14">
        <v>208.33333333333334</v>
      </c>
      <c r="D24" s="14">
        <v>208.33333333333334</v>
      </c>
      <c r="E24" s="14">
        <v>208.33333333333334</v>
      </c>
      <c r="F24" s="14">
        <v>208.33333333333334</v>
      </c>
      <c r="G24" s="14">
        <v>208.33333333333334</v>
      </c>
      <c r="H24" s="14">
        <v>208.33333333333334</v>
      </c>
      <c r="I24" s="14">
        <v>208.33333333333334</v>
      </c>
      <c r="J24" s="14">
        <v>208.33333333333334</v>
      </c>
      <c r="K24" s="14">
        <v>208.33333333333334</v>
      </c>
      <c r="L24" s="14">
        <v>208.33333333333334</v>
      </c>
      <c r="M24" s="14">
        <v>208.33333333333334</v>
      </c>
      <c r="N24" s="18">
        <f t="shared" si="6"/>
        <v>2500</v>
      </c>
    </row>
    <row r="25" spans="1:14" x14ac:dyDescent="0.3">
      <c r="A25" s="6" t="s">
        <v>101</v>
      </c>
      <c r="B25" s="14">
        <v>416.66666666666669</v>
      </c>
      <c r="C25" s="14">
        <v>416.66666666666669</v>
      </c>
      <c r="D25" s="14">
        <v>416.66666666666669</v>
      </c>
      <c r="E25" s="14">
        <v>416.66666666666669</v>
      </c>
      <c r="F25" s="14">
        <v>416.66666666666669</v>
      </c>
      <c r="G25" s="14">
        <v>416.66666666666669</v>
      </c>
      <c r="H25" s="14">
        <v>416.66666666666669</v>
      </c>
      <c r="I25" s="14">
        <v>416.66666666666669</v>
      </c>
      <c r="J25" s="14">
        <v>416.66666666666669</v>
      </c>
      <c r="K25" s="14">
        <v>416.66666666666669</v>
      </c>
      <c r="L25" s="14">
        <v>416.66666666666669</v>
      </c>
      <c r="M25" s="14">
        <v>416.66666666666669</v>
      </c>
      <c r="N25" s="18">
        <f t="shared" si="6"/>
        <v>5000</v>
      </c>
    </row>
    <row r="26" spans="1:14" x14ac:dyDescent="0.3">
      <c r="A26" s="6" t="s">
        <v>37</v>
      </c>
      <c r="B26" s="14">
        <v>266.66666666666669</v>
      </c>
      <c r="C26" s="14">
        <v>266.66666666666669</v>
      </c>
      <c r="D26" s="14">
        <v>266.66666666666669</v>
      </c>
      <c r="E26" s="14">
        <v>266.66666666666669</v>
      </c>
      <c r="F26" s="14">
        <v>266.66666666666669</v>
      </c>
      <c r="G26" s="14">
        <v>266.66666666666669</v>
      </c>
      <c r="H26" s="14">
        <v>266.66666666666669</v>
      </c>
      <c r="I26" s="14">
        <v>266.66666666666669</v>
      </c>
      <c r="J26" s="14">
        <v>266.66666666666669</v>
      </c>
      <c r="K26" s="14">
        <v>266.66666666666669</v>
      </c>
      <c r="L26" s="14">
        <v>266.66666666666669</v>
      </c>
      <c r="M26" s="14">
        <v>266.66666666666669</v>
      </c>
      <c r="N26" s="18">
        <f t="shared" si="6"/>
        <v>3199.9999999999995</v>
      </c>
    </row>
    <row r="27" spans="1:14" x14ac:dyDescent="0.3">
      <c r="A27" s="6" t="s">
        <v>38</v>
      </c>
      <c r="B27" s="14">
        <f t="shared" ref="B27:G27" si="7">40000/12</f>
        <v>3333.3333333333335</v>
      </c>
      <c r="C27" s="14">
        <f t="shared" si="7"/>
        <v>3333.3333333333335</v>
      </c>
      <c r="D27" s="14">
        <f t="shared" si="7"/>
        <v>3333.3333333333335</v>
      </c>
      <c r="E27" s="14">
        <f t="shared" si="7"/>
        <v>3333.3333333333335</v>
      </c>
      <c r="F27" s="14">
        <f t="shared" si="7"/>
        <v>3333.3333333333335</v>
      </c>
      <c r="G27" s="14">
        <f t="shared" si="7"/>
        <v>3333.3333333333335</v>
      </c>
      <c r="H27" s="14">
        <f t="shared" ref="H27:M27" si="8">40000/12</f>
        <v>3333.3333333333335</v>
      </c>
      <c r="I27" s="14">
        <f t="shared" si="8"/>
        <v>3333.3333333333335</v>
      </c>
      <c r="J27" s="14">
        <f t="shared" si="8"/>
        <v>3333.3333333333335</v>
      </c>
      <c r="K27" s="14">
        <f t="shared" si="8"/>
        <v>3333.3333333333335</v>
      </c>
      <c r="L27" s="14">
        <f t="shared" si="8"/>
        <v>3333.3333333333335</v>
      </c>
      <c r="M27" s="14">
        <f t="shared" si="8"/>
        <v>3333.3333333333335</v>
      </c>
      <c r="N27" s="18">
        <f t="shared" si="6"/>
        <v>40000</v>
      </c>
    </row>
    <row r="28" spans="1:14" x14ac:dyDescent="0.3">
      <c r="A28" s="6" t="s">
        <v>39</v>
      </c>
      <c r="B28" s="14">
        <v>30</v>
      </c>
      <c r="C28" s="14">
        <v>30</v>
      </c>
      <c r="D28" s="14">
        <v>30</v>
      </c>
      <c r="E28" s="14">
        <v>30</v>
      </c>
      <c r="F28" s="14">
        <v>30</v>
      </c>
      <c r="G28" s="14">
        <v>30</v>
      </c>
      <c r="H28" s="14">
        <v>30</v>
      </c>
      <c r="I28" s="14">
        <v>30</v>
      </c>
      <c r="J28" s="14">
        <v>30</v>
      </c>
      <c r="K28" s="14">
        <v>30</v>
      </c>
      <c r="L28" s="14">
        <v>30</v>
      </c>
      <c r="M28" s="14">
        <v>30</v>
      </c>
      <c r="N28" s="18">
        <f t="shared" si="6"/>
        <v>360</v>
      </c>
    </row>
    <row r="29" spans="1:14" x14ac:dyDescent="0.3">
      <c r="A29" s="6" t="s">
        <v>40</v>
      </c>
      <c r="B29" s="14">
        <v>0</v>
      </c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8">
        <f t="shared" si="6"/>
        <v>0</v>
      </c>
    </row>
    <row r="30" spans="1:14" x14ac:dyDescent="0.3">
      <c r="A30" s="6" t="s">
        <v>41</v>
      </c>
      <c r="B30" s="14">
        <v>100</v>
      </c>
      <c r="C30" s="14">
        <v>100</v>
      </c>
      <c r="D30" s="14">
        <v>100</v>
      </c>
      <c r="E30" s="14">
        <v>100</v>
      </c>
      <c r="F30" s="14">
        <v>100</v>
      </c>
      <c r="G30" s="14">
        <v>100</v>
      </c>
      <c r="H30" s="14">
        <v>100</v>
      </c>
      <c r="I30" s="14">
        <v>100</v>
      </c>
      <c r="J30" s="14">
        <v>100</v>
      </c>
      <c r="K30" s="14">
        <v>100</v>
      </c>
      <c r="L30" s="14">
        <v>100</v>
      </c>
      <c r="M30" s="14">
        <v>100</v>
      </c>
      <c r="N30" s="18">
        <f t="shared" si="6"/>
        <v>1200</v>
      </c>
    </row>
    <row r="31" spans="1:14" x14ac:dyDescent="0.3">
      <c r="A31" s="6" t="s">
        <v>42</v>
      </c>
      <c r="B31" s="14">
        <v>126.66666666666667</v>
      </c>
      <c r="C31" s="14">
        <v>126.66666666666667</v>
      </c>
      <c r="D31" s="14">
        <v>126.66666666666667</v>
      </c>
      <c r="E31" s="14">
        <v>126.66666666666667</v>
      </c>
      <c r="F31" s="14">
        <v>126.66666666666667</v>
      </c>
      <c r="G31" s="14">
        <v>126.66666666666667</v>
      </c>
      <c r="H31" s="14">
        <v>126.66666666666667</v>
      </c>
      <c r="I31" s="14">
        <v>126.66666666666667</v>
      </c>
      <c r="J31" s="14">
        <v>126.66666666666667</v>
      </c>
      <c r="K31" s="14">
        <v>126.66666666666667</v>
      </c>
      <c r="L31" s="14">
        <v>126.66666666666667</v>
      </c>
      <c r="M31" s="14">
        <v>126.66666666666667</v>
      </c>
      <c r="N31" s="18">
        <f t="shared" si="6"/>
        <v>1520.0000000000002</v>
      </c>
    </row>
    <row r="32" spans="1:14" x14ac:dyDescent="0.3">
      <c r="A32" s="6" t="s">
        <v>43</v>
      </c>
      <c r="B32" s="14">
        <f t="shared" ref="B32:G32" si="9">+B33*0.095</f>
        <v>950</v>
      </c>
      <c r="C32" s="14">
        <f t="shared" si="9"/>
        <v>950</v>
      </c>
      <c r="D32" s="14">
        <f t="shared" si="9"/>
        <v>950</v>
      </c>
      <c r="E32" s="14">
        <f t="shared" si="9"/>
        <v>950</v>
      </c>
      <c r="F32" s="14">
        <f t="shared" si="9"/>
        <v>950</v>
      </c>
      <c r="G32" s="14">
        <f t="shared" si="9"/>
        <v>950</v>
      </c>
      <c r="H32" s="14">
        <f t="shared" ref="H32:M32" si="10">+H33*0.095</f>
        <v>950</v>
      </c>
      <c r="I32" s="14">
        <f t="shared" si="10"/>
        <v>950</v>
      </c>
      <c r="J32" s="14">
        <f t="shared" si="10"/>
        <v>950</v>
      </c>
      <c r="K32" s="14">
        <f t="shared" si="10"/>
        <v>950</v>
      </c>
      <c r="L32" s="14">
        <f t="shared" si="10"/>
        <v>950</v>
      </c>
      <c r="M32" s="14">
        <f t="shared" si="10"/>
        <v>950</v>
      </c>
      <c r="N32" s="18">
        <f t="shared" si="6"/>
        <v>11400</v>
      </c>
    </row>
    <row r="33" spans="1:14" x14ac:dyDescent="0.3">
      <c r="A33" s="6" t="s">
        <v>53</v>
      </c>
      <c r="B33" s="14">
        <f>120000/12</f>
        <v>10000</v>
      </c>
      <c r="C33" s="14">
        <f t="shared" ref="C33:M33" si="11">120000/12</f>
        <v>10000</v>
      </c>
      <c r="D33" s="14">
        <f t="shared" si="11"/>
        <v>10000</v>
      </c>
      <c r="E33" s="14">
        <f t="shared" si="11"/>
        <v>10000</v>
      </c>
      <c r="F33" s="14">
        <f t="shared" si="11"/>
        <v>10000</v>
      </c>
      <c r="G33" s="14">
        <f t="shared" si="11"/>
        <v>10000</v>
      </c>
      <c r="H33" s="14">
        <f t="shared" si="11"/>
        <v>10000</v>
      </c>
      <c r="I33" s="14">
        <f t="shared" si="11"/>
        <v>10000</v>
      </c>
      <c r="J33" s="14">
        <f t="shared" si="11"/>
        <v>10000</v>
      </c>
      <c r="K33" s="14">
        <f t="shared" si="11"/>
        <v>10000</v>
      </c>
      <c r="L33" s="14">
        <f t="shared" si="11"/>
        <v>10000</v>
      </c>
      <c r="M33" s="14">
        <f t="shared" si="11"/>
        <v>10000</v>
      </c>
      <c r="N33" s="18">
        <f t="shared" si="6"/>
        <v>120000</v>
      </c>
    </row>
    <row r="34" spans="1:14" x14ac:dyDescent="0.3">
      <c r="A34" s="5" t="s">
        <v>45</v>
      </c>
      <c r="B34" s="19">
        <f t="shared" ref="B34:N34" si="12">SUM(B18:B33)</f>
        <v>22388.333333333336</v>
      </c>
      <c r="C34" s="19">
        <f t="shared" si="12"/>
        <v>22388.333333333336</v>
      </c>
      <c r="D34" s="19">
        <f t="shared" si="12"/>
        <v>22388.333333333336</v>
      </c>
      <c r="E34" s="19">
        <f t="shared" si="12"/>
        <v>22388.333333333336</v>
      </c>
      <c r="F34" s="19">
        <f t="shared" si="12"/>
        <v>22388.333333333336</v>
      </c>
      <c r="G34" s="19">
        <f t="shared" si="12"/>
        <v>22388.333333333336</v>
      </c>
      <c r="H34" s="19">
        <f t="shared" si="12"/>
        <v>22388.333333333336</v>
      </c>
      <c r="I34" s="19">
        <f t="shared" si="12"/>
        <v>22388.333333333336</v>
      </c>
      <c r="J34" s="19">
        <f t="shared" si="12"/>
        <v>22388.333333333336</v>
      </c>
      <c r="K34" s="19">
        <f t="shared" si="12"/>
        <v>22388.333333333336</v>
      </c>
      <c r="L34" s="19">
        <f t="shared" si="12"/>
        <v>22388.333333333336</v>
      </c>
      <c r="M34" s="19">
        <f t="shared" si="12"/>
        <v>22388.333333333336</v>
      </c>
      <c r="N34" s="19">
        <f t="shared" si="12"/>
        <v>268660</v>
      </c>
    </row>
    <row r="35" spans="1:14" x14ac:dyDescent="0.3">
      <c r="A35" s="6"/>
      <c r="B35" s="7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27"/>
    </row>
    <row r="36" spans="1:14" ht="15" thickBot="1" x14ac:dyDescent="0.35">
      <c r="A36" s="5" t="s">
        <v>46</v>
      </c>
      <c r="B36" s="20">
        <f t="shared" ref="B36:N36" si="13">SUM(B16-B34)</f>
        <v>2311.6666666666642</v>
      </c>
      <c r="C36" s="20">
        <f t="shared" si="13"/>
        <v>2311.6666666666642</v>
      </c>
      <c r="D36" s="20">
        <f t="shared" si="13"/>
        <v>2311.6666666666642</v>
      </c>
      <c r="E36" s="20">
        <f t="shared" si="13"/>
        <v>2311.6666666666642</v>
      </c>
      <c r="F36" s="20">
        <f t="shared" si="13"/>
        <v>2311.6666666666642</v>
      </c>
      <c r="G36" s="20">
        <f t="shared" si="13"/>
        <v>2311.6666666666642</v>
      </c>
      <c r="H36" s="20">
        <f t="shared" si="13"/>
        <v>2311.6666666666642</v>
      </c>
      <c r="I36" s="20">
        <f t="shared" si="13"/>
        <v>2311.6666666666642</v>
      </c>
      <c r="J36" s="20">
        <f t="shared" si="13"/>
        <v>2311.6666666666642</v>
      </c>
      <c r="K36" s="20">
        <f t="shared" si="13"/>
        <v>2311.6666666666642</v>
      </c>
      <c r="L36" s="20">
        <f t="shared" si="13"/>
        <v>2311.6666666666642</v>
      </c>
      <c r="M36" s="20">
        <f t="shared" si="13"/>
        <v>2311.6666666666642</v>
      </c>
      <c r="N36" s="20">
        <f t="shared" si="13"/>
        <v>27740</v>
      </c>
    </row>
    <row r="37" spans="1:14" ht="15" thickTop="1" x14ac:dyDescent="0.3">
      <c r="A37" s="6"/>
      <c r="B37" s="7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27"/>
    </row>
    <row r="38" spans="1:14" x14ac:dyDescent="0.3">
      <c r="A38" s="4"/>
      <c r="B38" s="50" t="s">
        <v>47</v>
      </c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  <c r="N38" s="50"/>
    </row>
    <row r="39" spans="1:14" x14ac:dyDescent="0.3">
      <c r="A39" s="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3">
      <c r="A40" s="5" t="s">
        <v>48</v>
      </c>
      <c r="B40" s="8" t="s">
        <v>4</v>
      </c>
      <c r="C40" s="9" t="s">
        <v>5</v>
      </c>
      <c r="D40" s="8" t="s">
        <v>6</v>
      </c>
      <c r="E40" s="9" t="s">
        <v>7</v>
      </c>
      <c r="F40" s="8" t="s">
        <v>8</v>
      </c>
      <c r="G40" s="9" t="s">
        <v>9</v>
      </c>
      <c r="H40" s="8" t="s">
        <v>10</v>
      </c>
      <c r="I40" s="9" t="s">
        <v>11</v>
      </c>
      <c r="J40" s="8" t="s">
        <v>12</v>
      </c>
      <c r="K40" s="9" t="s">
        <v>13</v>
      </c>
      <c r="L40" s="8" t="s">
        <v>14</v>
      </c>
      <c r="M40" s="9" t="s">
        <v>15</v>
      </c>
      <c r="N40" s="9" t="s">
        <v>16</v>
      </c>
    </row>
    <row r="41" spans="1:14" x14ac:dyDescent="0.3">
      <c r="A41" s="6" t="s">
        <v>102</v>
      </c>
      <c r="B41" s="10">
        <f>+B6</f>
        <v>59800</v>
      </c>
      <c r="C41" s="10">
        <f t="shared" ref="C41:M41" si="14">+C6</f>
        <v>59800</v>
      </c>
      <c r="D41" s="10">
        <f t="shared" si="14"/>
        <v>59800</v>
      </c>
      <c r="E41" s="10">
        <f t="shared" si="14"/>
        <v>59800</v>
      </c>
      <c r="F41" s="10">
        <f t="shared" si="14"/>
        <v>59800</v>
      </c>
      <c r="G41" s="10">
        <f t="shared" si="14"/>
        <v>59800</v>
      </c>
      <c r="H41" s="10">
        <f t="shared" si="14"/>
        <v>59800</v>
      </c>
      <c r="I41" s="10">
        <f t="shared" si="14"/>
        <v>59800</v>
      </c>
      <c r="J41" s="10">
        <f t="shared" si="14"/>
        <v>59800</v>
      </c>
      <c r="K41" s="10">
        <f t="shared" si="14"/>
        <v>59800</v>
      </c>
      <c r="L41" s="10">
        <f t="shared" si="14"/>
        <v>59800</v>
      </c>
      <c r="M41" s="10">
        <f t="shared" si="14"/>
        <v>59800</v>
      </c>
      <c r="N41" s="18">
        <f t="shared" ref="N41:N63" si="15">SUM(B41:M41)</f>
        <v>717600</v>
      </c>
    </row>
    <row r="42" spans="1:14" x14ac:dyDescent="0.3">
      <c r="A42" s="6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8">
        <f t="shared" si="15"/>
        <v>0</v>
      </c>
    </row>
    <row r="43" spans="1:14" ht="15" thickBot="1" x14ac:dyDescent="0.35">
      <c r="A43" s="6" t="s">
        <v>49</v>
      </c>
      <c r="B43" s="21">
        <f>SUM(B41:B42)</f>
        <v>59800</v>
      </c>
      <c r="C43" s="21">
        <f t="shared" ref="C43:M43" si="16">SUM(C41:C42)</f>
        <v>59800</v>
      </c>
      <c r="D43" s="21">
        <f t="shared" si="16"/>
        <v>59800</v>
      </c>
      <c r="E43" s="21">
        <f t="shared" si="16"/>
        <v>59800</v>
      </c>
      <c r="F43" s="21">
        <f t="shared" si="16"/>
        <v>59800</v>
      </c>
      <c r="G43" s="21">
        <f t="shared" si="16"/>
        <v>59800</v>
      </c>
      <c r="H43" s="21">
        <f t="shared" si="16"/>
        <v>59800</v>
      </c>
      <c r="I43" s="21">
        <f t="shared" si="16"/>
        <v>59800</v>
      </c>
      <c r="J43" s="21">
        <f t="shared" si="16"/>
        <v>59800</v>
      </c>
      <c r="K43" s="21">
        <f t="shared" si="16"/>
        <v>59800</v>
      </c>
      <c r="L43" s="21">
        <f t="shared" si="16"/>
        <v>59800</v>
      </c>
      <c r="M43" s="21">
        <f t="shared" si="16"/>
        <v>59800</v>
      </c>
      <c r="N43" s="21">
        <f t="shared" si="15"/>
        <v>717600</v>
      </c>
    </row>
    <row r="44" spans="1:14" x14ac:dyDescent="0.3">
      <c r="A44" s="6"/>
      <c r="B44" s="7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18"/>
    </row>
    <row r="45" spans="1:14" x14ac:dyDescent="0.3">
      <c r="A45" s="5" t="s">
        <v>50</v>
      </c>
      <c r="B45" s="7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18"/>
    </row>
    <row r="46" spans="1:14" x14ac:dyDescent="0.3">
      <c r="A46" s="5" t="s">
        <v>51</v>
      </c>
      <c r="B46" s="7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18"/>
    </row>
    <row r="47" spans="1:14" x14ac:dyDescent="0.3">
      <c r="A47" s="6" t="s">
        <v>52</v>
      </c>
      <c r="B47" s="10">
        <v>0</v>
      </c>
      <c r="C47" s="10">
        <f>+B10</f>
        <v>35100</v>
      </c>
      <c r="D47" s="10">
        <f t="shared" ref="D47:M47" si="17">+C10</f>
        <v>35100</v>
      </c>
      <c r="E47" s="10">
        <f t="shared" si="17"/>
        <v>35100</v>
      </c>
      <c r="F47" s="10">
        <f t="shared" si="17"/>
        <v>35100</v>
      </c>
      <c r="G47" s="10">
        <f t="shared" si="17"/>
        <v>35100</v>
      </c>
      <c r="H47" s="10">
        <f t="shared" si="17"/>
        <v>35100</v>
      </c>
      <c r="I47" s="10">
        <f t="shared" si="17"/>
        <v>35100</v>
      </c>
      <c r="J47" s="10">
        <f t="shared" si="17"/>
        <v>35100</v>
      </c>
      <c r="K47" s="10">
        <f t="shared" si="17"/>
        <v>35100</v>
      </c>
      <c r="L47" s="10">
        <f t="shared" si="17"/>
        <v>35100</v>
      </c>
      <c r="M47" s="10">
        <f t="shared" si="17"/>
        <v>35100</v>
      </c>
      <c r="N47" s="18">
        <f t="shared" si="15"/>
        <v>386100</v>
      </c>
    </row>
    <row r="48" spans="1:14" x14ac:dyDescent="0.3">
      <c r="A48" s="6" t="s">
        <v>29</v>
      </c>
      <c r="B48" s="10">
        <f>+B18</f>
        <v>83.333333333333329</v>
      </c>
      <c r="C48" s="10">
        <f t="shared" ref="C48:M49" si="18">+C18</f>
        <v>83.333333333333329</v>
      </c>
      <c r="D48" s="10">
        <f t="shared" si="18"/>
        <v>83.333333333333329</v>
      </c>
      <c r="E48" s="10">
        <f t="shared" si="18"/>
        <v>83.333333333333329</v>
      </c>
      <c r="F48" s="10">
        <f t="shared" si="18"/>
        <v>83.333333333333329</v>
      </c>
      <c r="G48" s="10">
        <f t="shared" si="18"/>
        <v>83.333333333333329</v>
      </c>
      <c r="H48" s="10">
        <f t="shared" si="18"/>
        <v>83.333333333333329</v>
      </c>
      <c r="I48" s="10">
        <f t="shared" si="18"/>
        <v>83.333333333333329</v>
      </c>
      <c r="J48" s="10">
        <f t="shared" si="18"/>
        <v>83.333333333333329</v>
      </c>
      <c r="K48" s="10">
        <f t="shared" si="18"/>
        <v>83.333333333333329</v>
      </c>
      <c r="L48" s="10">
        <f t="shared" si="18"/>
        <v>83.333333333333329</v>
      </c>
      <c r="M48" s="10">
        <f t="shared" si="18"/>
        <v>83.333333333333329</v>
      </c>
      <c r="N48" s="18">
        <f t="shared" si="15"/>
        <v>1000.0000000000001</v>
      </c>
    </row>
    <row r="49" spans="1:14" x14ac:dyDescent="0.3">
      <c r="A49" s="6" t="s">
        <v>30</v>
      </c>
      <c r="B49" s="10">
        <f>+B19</f>
        <v>20</v>
      </c>
      <c r="C49" s="10">
        <f t="shared" si="18"/>
        <v>20</v>
      </c>
      <c r="D49" s="10">
        <f t="shared" si="18"/>
        <v>20</v>
      </c>
      <c r="E49" s="10">
        <f t="shared" si="18"/>
        <v>20</v>
      </c>
      <c r="F49" s="10">
        <f t="shared" si="18"/>
        <v>20</v>
      </c>
      <c r="G49" s="10">
        <f t="shared" si="18"/>
        <v>20</v>
      </c>
      <c r="H49" s="10">
        <f t="shared" si="18"/>
        <v>20</v>
      </c>
      <c r="I49" s="10">
        <f t="shared" si="18"/>
        <v>20</v>
      </c>
      <c r="J49" s="10">
        <f t="shared" si="18"/>
        <v>20</v>
      </c>
      <c r="K49" s="10">
        <f t="shared" si="18"/>
        <v>20</v>
      </c>
      <c r="L49" s="10">
        <f t="shared" si="18"/>
        <v>20</v>
      </c>
      <c r="M49" s="10">
        <f t="shared" si="18"/>
        <v>20</v>
      </c>
      <c r="N49" s="18">
        <f t="shared" si="15"/>
        <v>240</v>
      </c>
    </row>
    <row r="50" spans="1:14" x14ac:dyDescent="0.3">
      <c r="A50" s="6" t="s">
        <v>32</v>
      </c>
      <c r="B50" s="10">
        <f t="shared" ref="B50:M53" si="19">+B21</f>
        <v>666.66666666666663</v>
      </c>
      <c r="C50" s="10">
        <f t="shared" si="19"/>
        <v>666.66666666666663</v>
      </c>
      <c r="D50" s="10">
        <f t="shared" si="19"/>
        <v>666.66666666666663</v>
      </c>
      <c r="E50" s="10">
        <f t="shared" si="19"/>
        <v>666.66666666666663</v>
      </c>
      <c r="F50" s="10">
        <f t="shared" si="19"/>
        <v>666.66666666666663</v>
      </c>
      <c r="G50" s="10">
        <f t="shared" si="19"/>
        <v>666.66666666666663</v>
      </c>
      <c r="H50" s="10">
        <f t="shared" si="19"/>
        <v>666.66666666666663</v>
      </c>
      <c r="I50" s="10">
        <f t="shared" si="19"/>
        <v>666.66666666666663</v>
      </c>
      <c r="J50" s="10">
        <f t="shared" si="19"/>
        <v>666.66666666666663</v>
      </c>
      <c r="K50" s="10">
        <f t="shared" si="19"/>
        <v>666.66666666666663</v>
      </c>
      <c r="L50" s="10">
        <f t="shared" si="19"/>
        <v>666.66666666666663</v>
      </c>
      <c r="M50" s="10">
        <f t="shared" si="19"/>
        <v>666.66666666666663</v>
      </c>
      <c r="N50" s="18">
        <f t="shared" si="15"/>
        <v>8000.0000000000009</v>
      </c>
    </row>
    <row r="51" spans="1:14" x14ac:dyDescent="0.3">
      <c r="A51" s="6" t="s">
        <v>33</v>
      </c>
      <c r="B51" s="10">
        <f t="shared" si="19"/>
        <v>20</v>
      </c>
      <c r="C51" s="10">
        <f t="shared" si="19"/>
        <v>20</v>
      </c>
      <c r="D51" s="10">
        <f t="shared" si="19"/>
        <v>20</v>
      </c>
      <c r="E51" s="10">
        <f t="shared" si="19"/>
        <v>20</v>
      </c>
      <c r="F51" s="10">
        <f t="shared" si="19"/>
        <v>20</v>
      </c>
      <c r="G51" s="10">
        <f t="shared" si="19"/>
        <v>20</v>
      </c>
      <c r="H51" s="10">
        <f t="shared" si="19"/>
        <v>20</v>
      </c>
      <c r="I51" s="10">
        <f t="shared" si="19"/>
        <v>20</v>
      </c>
      <c r="J51" s="10">
        <f t="shared" si="19"/>
        <v>20</v>
      </c>
      <c r="K51" s="10">
        <f t="shared" si="19"/>
        <v>20</v>
      </c>
      <c r="L51" s="10">
        <f t="shared" si="19"/>
        <v>20</v>
      </c>
      <c r="M51" s="10">
        <f t="shared" si="19"/>
        <v>20</v>
      </c>
      <c r="N51" s="18">
        <f t="shared" si="15"/>
        <v>240</v>
      </c>
    </row>
    <row r="52" spans="1:14" x14ac:dyDescent="0.3">
      <c r="A52" s="6" t="s">
        <v>100</v>
      </c>
      <c r="B52" s="10">
        <f t="shared" si="19"/>
        <v>416.66666666666669</v>
      </c>
      <c r="C52" s="10">
        <f t="shared" si="19"/>
        <v>416.66666666666669</v>
      </c>
      <c r="D52" s="10">
        <f t="shared" si="19"/>
        <v>416.66666666666669</v>
      </c>
      <c r="E52" s="10">
        <f t="shared" si="19"/>
        <v>416.66666666666669</v>
      </c>
      <c r="F52" s="10">
        <f t="shared" si="19"/>
        <v>416.66666666666669</v>
      </c>
      <c r="G52" s="10">
        <f t="shared" si="19"/>
        <v>416.66666666666669</v>
      </c>
      <c r="H52" s="10">
        <f t="shared" si="19"/>
        <v>416.66666666666669</v>
      </c>
      <c r="I52" s="10">
        <f t="shared" si="19"/>
        <v>416.66666666666669</v>
      </c>
      <c r="J52" s="10">
        <f t="shared" si="19"/>
        <v>416.66666666666669</v>
      </c>
      <c r="K52" s="10">
        <f t="shared" si="19"/>
        <v>416.66666666666669</v>
      </c>
      <c r="L52" s="10">
        <f t="shared" si="19"/>
        <v>416.66666666666669</v>
      </c>
      <c r="M52" s="10">
        <f t="shared" si="19"/>
        <v>416.66666666666669</v>
      </c>
      <c r="N52" s="18">
        <f t="shared" si="15"/>
        <v>5000</v>
      </c>
    </row>
    <row r="53" spans="1:14" x14ac:dyDescent="0.3">
      <c r="A53" s="6" t="s">
        <v>35</v>
      </c>
      <c r="B53" s="10">
        <f>+B24</f>
        <v>208.33333333333334</v>
      </c>
      <c r="C53" s="10">
        <f t="shared" si="19"/>
        <v>208.33333333333334</v>
      </c>
      <c r="D53" s="10">
        <f t="shared" si="19"/>
        <v>208.33333333333334</v>
      </c>
      <c r="E53" s="10">
        <f t="shared" si="19"/>
        <v>208.33333333333334</v>
      </c>
      <c r="F53" s="10">
        <f t="shared" si="19"/>
        <v>208.33333333333334</v>
      </c>
      <c r="G53" s="10">
        <f t="shared" si="19"/>
        <v>208.33333333333334</v>
      </c>
      <c r="H53" s="10">
        <f t="shared" si="19"/>
        <v>208.33333333333334</v>
      </c>
      <c r="I53" s="10">
        <f t="shared" si="19"/>
        <v>208.33333333333334</v>
      </c>
      <c r="J53" s="10">
        <f t="shared" si="19"/>
        <v>208.33333333333334</v>
      </c>
      <c r="K53" s="10">
        <f t="shared" si="19"/>
        <v>208.33333333333334</v>
      </c>
      <c r="L53" s="10">
        <f>+L24</f>
        <v>208.33333333333334</v>
      </c>
      <c r="M53" s="10">
        <f t="shared" si="19"/>
        <v>208.33333333333334</v>
      </c>
      <c r="N53" s="18">
        <f t="shared" si="15"/>
        <v>2500</v>
      </c>
    </row>
    <row r="54" spans="1:14" x14ac:dyDescent="0.3">
      <c r="A54" s="6" t="s">
        <v>37</v>
      </c>
      <c r="B54" s="10">
        <f t="shared" ref="B54:M55" si="20">+B26</f>
        <v>266.66666666666669</v>
      </c>
      <c r="C54" s="10">
        <f t="shared" si="20"/>
        <v>266.66666666666669</v>
      </c>
      <c r="D54" s="10">
        <f t="shared" si="20"/>
        <v>266.66666666666669</v>
      </c>
      <c r="E54" s="10">
        <f t="shared" si="20"/>
        <v>266.66666666666669</v>
      </c>
      <c r="F54" s="10">
        <f t="shared" si="20"/>
        <v>266.66666666666669</v>
      </c>
      <c r="G54" s="10">
        <f t="shared" si="20"/>
        <v>266.66666666666669</v>
      </c>
      <c r="H54" s="10">
        <f t="shared" si="20"/>
        <v>266.66666666666669</v>
      </c>
      <c r="I54" s="10">
        <f t="shared" si="20"/>
        <v>266.66666666666669</v>
      </c>
      <c r="J54" s="10">
        <f t="shared" si="20"/>
        <v>266.66666666666669</v>
      </c>
      <c r="K54" s="10">
        <f t="shared" si="20"/>
        <v>266.66666666666669</v>
      </c>
      <c r="L54" s="10">
        <f t="shared" si="20"/>
        <v>266.66666666666669</v>
      </c>
      <c r="M54" s="10">
        <f t="shared" si="20"/>
        <v>266.66666666666669</v>
      </c>
      <c r="N54" s="18">
        <f t="shared" si="15"/>
        <v>3199.9999999999995</v>
      </c>
    </row>
    <row r="55" spans="1:14" x14ac:dyDescent="0.3">
      <c r="A55" s="6" t="s">
        <v>38</v>
      </c>
      <c r="B55" s="10">
        <f t="shared" si="20"/>
        <v>3333.3333333333335</v>
      </c>
      <c r="C55" s="10">
        <f t="shared" si="20"/>
        <v>3333.3333333333335</v>
      </c>
      <c r="D55" s="10">
        <f t="shared" si="20"/>
        <v>3333.3333333333335</v>
      </c>
      <c r="E55" s="10">
        <f t="shared" si="20"/>
        <v>3333.3333333333335</v>
      </c>
      <c r="F55" s="10">
        <f t="shared" si="20"/>
        <v>3333.3333333333335</v>
      </c>
      <c r="G55" s="10">
        <f t="shared" si="20"/>
        <v>3333.3333333333335</v>
      </c>
      <c r="H55" s="10">
        <f t="shared" si="20"/>
        <v>3333.3333333333335</v>
      </c>
      <c r="I55" s="10">
        <f t="shared" si="20"/>
        <v>3333.3333333333335</v>
      </c>
      <c r="J55" s="10">
        <f t="shared" si="20"/>
        <v>3333.3333333333335</v>
      </c>
      <c r="K55" s="10">
        <f t="shared" si="20"/>
        <v>3333.3333333333335</v>
      </c>
      <c r="L55" s="10">
        <f t="shared" si="20"/>
        <v>3333.3333333333335</v>
      </c>
      <c r="M55" s="10">
        <f t="shared" si="20"/>
        <v>3333.3333333333335</v>
      </c>
      <c r="N55" s="18">
        <f t="shared" si="15"/>
        <v>40000</v>
      </c>
    </row>
    <row r="56" spans="1:14" x14ac:dyDescent="0.3">
      <c r="A56" s="6" t="s">
        <v>39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30</v>
      </c>
      <c r="I56" s="10">
        <v>30</v>
      </c>
      <c r="J56" s="10">
        <v>30</v>
      </c>
      <c r="K56" s="10">
        <v>30</v>
      </c>
      <c r="L56" s="10">
        <v>30</v>
      </c>
      <c r="M56" s="10">
        <v>30</v>
      </c>
      <c r="N56" s="18">
        <f t="shared" si="15"/>
        <v>180</v>
      </c>
    </row>
    <row r="57" spans="1:14" x14ac:dyDescent="0.3">
      <c r="A57" s="6" t="s">
        <v>40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8">
        <f t="shared" si="15"/>
        <v>0</v>
      </c>
    </row>
    <row r="58" spans="1:14" x14ac:dyDescent="0.3">
      <c r="A58" s="6" t="s">
        <v>41</v>
      </c>
      <c r="B58" s="10">
        <f t="shared" ref="B58:M58" si="21">+B30</f>
        <v>100</v>
      </c>
      <c r="C58" s="10">
        <f t="shared" si="21"/>
        <v>100</v>
      </c>
      <c r="D58" s="10">
        <f t="shared" si="21"/>
        <v>100</v>
      </c>
      <c r="E58" s="10">
        <f t="shared" si="21"/>
        <v>100</v>
      </c>
      <c r="F58" s="10">
        <f t="shared" si="21"/>
        <v>100</v>
      </c>
      <c r="G58" s="10">
        <f t="shared" si="21"/>
        <v>100</v>
      </c>
      <c r="H58" s="10">
        <f t="shared" si="21"/>
        <v>100</v>
      </c>
      <c r="I58" s="10">
        <f t="shared" si="21"/>
        <v>100</v>
      </c>
      <c r="J58" s="10">
        <f t="shared" si="21"/>
        <v>100</v>
      </c>
      <c r="K58" s="10">
        <f t="shared" si="21"/>
        <v>100</v>
      </c>
      <c r="L58" s="10">
        <f t="shared" si="21"/>
        <v>100</v>
      </c>
      <c r="M58" s="10">
        <f t="shared" si="21"/>
        <v>100</v>
      </c>
      <c r="N58" s="18">
        <f t="shared" si="15"/>
        <v>1200</v>
      </c>
    </row>
    <row r="59" spans="1:14" x14ac:dyDescent="0.3">
      <c r="A59" s="6" t="s">
        <v>42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330</v>
      </c>
      <c r="I59" s="10">
        <v>330</v>
      </c>
      <c r="J59" s="10">
        <v>330</v>
      </c>
      <c r="K59" s="10">
        <v>330</v>
      </c>
      <c r="L59" s="10">
        <v>330</v>
      </c>
      <c r="M59" s="10">
        <v>330</v>
      </c>
      <c r="N59" s="18">
        <f t="shared" si="15"/>
        <v>1980</v>
      </c>
    </row>
    <row r="60" spans="1:14" x14ac:dyDescent="0.3">
      <c r="A60" s="6" t="s">
        <v>43</v>
      </c>
      <c r="B60" s="10">
        <v>0</v>
      </c>
      <c r="C60" s="10">
        <v>0</v>
      </c>
      <c r="D60" s="10">
        <v>0</v>
      </c>
      <c r="E60" s="10">
        <f>SUM(B32:D32)</f>
        <v>2850</v>
      </c>
      <c r="F60" s="10">
        <v>0</v>
      </c>
      <c r="G60" s="10">
        <v>0</v>
      </c>
      <c r="H60" s="10">
        <f>SUM(E32:G32)</f>
        <v>2850</v>
      </c>
      <c r="I60" s="10">
        <v>0</v>
      </c>
      <c r="J60" s="10">
        <v>0</v>
      </c>
      <c r="K60" s="10">
        <f>SUM(H32:J32)</f>
        <v>2850</v>
      </c>
      <c r="L60" s="10">
        <v>0</v>
      </c>
      <c r="M60" s="10">
        <v>0</v>
      </c>
      <c r="N60" s="18">
        <f t="shared" si="15"/>
        <v>8550</v>
      </c>
    </row>
    <row r="61" spans="1:14" x14ac:dyDescent="0.3">
      <c r="A61" s="6" t="s">
        <v>53</v>
      </c>
      <c r="B61" s="10">
        <f t="shared" ref="B61:M61" si="22">+B33</f>
        <v>10000</v>
      </c>
      <c r="C61" s="10">
        <f t="shared" si="22"/>
        <v>10000</v>
      </c>
      <c r="D61" s="10">
        <f t="shared" si="22"/>
        <v>10000</v>
      </c>
      <c r="E61" s="10">
        <f t="shared" si="22"/>
        <v>10000</v>
      </c>
      <c r="F61" s="10">
        <f t="shared" si="22"/>
        <v>10000</v>
      </c>
      <c r="G61" s="10">
        <f t="shared" si="22"/>
        <v>10000</v>
      </c>
      <c r="H61" s="10">
        <f t="shared" si="22"/>
        <v>10000</v>
      </c>
      <c r="I61" s="10">
        <f t="shared" si="22"/>
        <v>10000</v>
      </c>
      <c r="J61" s="10">
        <f t="shared" si="22"/>
        <v>10000</v>
      </c>
      <c r="K61" s="10">
        <f t="shared" si="22"/>
        <v>10000</v>
      </c>
      <c r="L61" s="10">
        <f t="shared" si="22"/>
        <v>10000</v>
      </c>
      <c r="M61" s="10">
        <f t="shared" si="22"/>
        <v>10000</v>
      </c>
      <c r="N61" s="18">
        <f t="shared" si="15"/>
        <v>120000</v>
      </c>
    </row>
    <row r="62" spans="1:14" x14ac:dyDescent="0.3">
      <c r="A62" s="6" t="s">
        <v>54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8">
        <f>SUM(B62:M62)</f>
        <v>0</v>
      </c>
    </row>
    <row r="63" spans="1:14" ht="15" thickBot="1" x14ac:dyDescent="0.35">
      <c r="A63" s="6"/>
      <c r="B63" s="22">
        <f>SUM(B47:B62)</f>
        <v>15115</v>
      </c>
      <c r="C63" s="22">
        <f t="shared" ref="C63:M63" si="23">SUM(C47:C61)</f>
        <v>50215</v>
      </c>
      <c r="D63" s="22">
        <f t="shared" si="23"/>
        <v>50215</v>
      </c>
      <c r="E63" s="22">
        <f t="shared" si="23"/>
        <v>53065</v>
      </c>
      <c r="F63" s="22">
        <f t="shared" si="23"/>
        <v>50215</v>
      </c>
      <c r="G63" s="22">
        <f t="shared" si="23"/>
        <v>50215</v>
      </c>
      <c r="H63" s="22">
        <f t="shared" si="23"/>
        <v>53425</v>
      </c>
      <c r="I63" s="22">
        <f t="shared" si="23"/>
        <v>50575</v>
      </c>
      <c r="J63" s="22">
        <f>SUM(J47:J62)</f>
        <v>50575</v>
      </c>
      <c r="K63" s="22">
        <f t="shared" si="23"/>
        <v>53425</v>
      </c>
      <c r="L63" s="22">
        <f t="shared" si="23"/>
        <v>50575</v>
      </c>
      <c r="M63" s="22">
        <f t="shared" si="23"/>
        <v>50575</v>
      </c>
      <c r="N63" s="21">
        <f t="shared" si="15"/>
        <v>578190</v>
      </c>
    </row>
    <row r="64" spans="1:14" x14ac:dyDescent="0.3">
      <c r="A64" s="6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8"/>
    </row>
    <row r="65" spans="1:14" x14ac:dyDescent="0.3">
      <c r="A65" s="6"/>
      <c r="B65" s="7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18"/>
    </row>
    <row r="66" spans="1:14" x14ac:dyDescent="0.3">
      <c r="A66" s="5" t="s">
        <v>55</v>
      </c>
      <c r="B66" s="7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18"/>
    </row>
    <row r="67" spans="1:14" x14ac:dyDescent="0.3">
      <c r="A67" s="6" t="s">
        <v>36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8">
        <f>SUM(B67:M67)</f>
        <v>0</v>
      </c>
    </row>
    <row r="68" spans="1:14" x14ac:dyDescent="0.3">
      <c r="A68" s="6" t="s">
        <v>56</v>
      </c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8">
        <f>SUM(B68:M68)</f>
        <v>0</v>
      </c>
    </row>
    <row r="69" spans="1:14" ht="15" thickBot="1" x14ac:dyDescent="0.35">
      <c r="A69" s="6"/>
      <c r="B69" s="22">
        <f>SUM(B67:B68)</f>
        <v>0</v>
      </c>
      <c r="C69" s="22">
        <f t="shared" ref="C69:M69" si="24">SUM(C67:C68)</f>
        <v>0</v>
      </c>
      <c r="D69" s="22">
        <f t="shared" si="24"/>
        <v>0</v>
      </c>
      <c r="E69" s="22">
        <f t="shared" si="24"/>
        <v>0</v>
      </c>
      <c r="F69" s="22">
        <f t="shared" si="24"/>
        <v>0</v>
      </c>
      <c r="G69" s="22">
        <f t="shared" si="24"/>
        <v>0</v>
      </c>
      <c r="H69" s="22">
        <f t="shared" si="24"/>
        <v>0</v>
      </c>
      <c r="I69" s="22">
        <f t="shared" si="24"/>
        <v>0</v>
      </c>
      <c r="J69" s="22">
        <f t="shared" si="24"/>
        <v>0</v>
      </c>
      <c r="K69" s="22">
        <f t="shared" si="24"/>
        <v>0</v>
      </c>
      <c r="L69" s="22">
        <f t="shared" si="24"/>
        <v>0</v>
      </c>
      <c r="M69" s="22">
        <f t="shared" si="24"/>
        <v>0</v>
      </c>
      <c r="N69" s="21">
        <f>SUM(B69:M69)</f>
        <v>0</v>
      </c>
    </row>
    <row r="70" spans="1:14" x14ac:dyDescent="0.3">
      <c r="A70" s="6"/>
      <c r="B70" s="7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18"/>
    </row>
    <row r="71" spans="1:14" x14ac:dyDescent="0.3">
      <c r="A71" s="5" t="s">
        <v>57</v>
      </c>
      <c r="B71" s="7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18"/>
    </row>
    <row r="72" spans="1:14" x14ac:dyDescent="0.3">
      <c r="A72" s="6" t="s">
        <v>103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v>0</v>
      </c>
      <c r="M72" s="10">
        <v>0</v>
      </c>
      <c r="N72" s="18">
        <f>SUM(B72:M72)</f>
        <v>0</v>
      </c>
    </row>
    <row r="73" spans="1:14" x14ac:dyDescent="0.3">
      <c r="A73" s="6" t="s">
        <v>104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8">
        <f>SUM(B73:M73)</f>
        <v>0</v>
      </c>
    </row>
    <row r="74" spans="1:14" x14ac:dyDescent="0.3">
      <c r="A74" s="6" t="s">
        <v>105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8">
        <f>SUM(B74:M74)</f>
        <v>0</v>
      </c>
    </row>
    <row r="75" spans="1:14" ht="15" thickBot="1" x14ac:dyDescent="0.35">
      <c r="A75" s="6"/>
      <c r="B75" s="22">
        <f>SUM(B72:B74)</f>
        <v>0</v>
      </c>
      <c r="C75" s="22">
        <f t="shared" ref="C75:M75" si="25">SUM(C72:C74)</f>
        <v>0</v>
      </c>
      <c r="D75" s="22">
        <f t="shared" si="25"/>
        <v>0</v>
      </c>
      <c r="E75" s="22">
        <f t="shared" si="25"/>
        <v>0</v>
      </c>
      <c r="F75" s="22">
        <f t="shared" si="25"/>
        <v>0</v>
      </c>
      <c r="G75" s="22">
        <f t="shared" si="25"/>
        <v>0</v>
      </c>
      <c r="H75" s="22">
        <f t="shared" si="25"/>
        <v>0</v>
      </c>
      <c r="I75" s="22">
        <f t="shared" si="25"/>
        <v>0</v>
      </c>
      <c r="J75" s="22">
        <f t="shared" si="25"/>
        <v>0</v>
      </c>
      <c r="K75" s="22">
        <f t="shared" si="25"/>
        <v>0</v>
      </c>
      <c r="L75" s="22">
        <f t="shared" si="25"/>
        <v>0</v>
      </c>
      <c r="M75" s="22">
        <f t="shared" si="25"/>
        <v>0</v>
      </c>
      <c r="N75" s="21">
        <f>SUM(B75:M75)</f>
        <v>0</v>
      </c>
    </row>
    <row r="76" spans="1:14" x14ac:dyDescent="0.3">
      <c r="A76" s="6"/>
      <c r="B76" s="7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18"/>
    </row>
    <row r="77" spans="1:14" ht="15" thickBot="1" x14ac:dyDescent="0.35">
      <c r="A77" s="6" t="s">
        <v>61</v>
      </c>
      <c r="B77" s="21">
        <f>+B63+B69+B75</f>
        <v>15115</v>
      </c>
      <c r="C77" s="21">
        <f t="shared" ref="C77:M77" si="26">+C63+C69+C75</f>
        <v>50215</v>
      </c>
      <c r="D77" s="21">
        <f t="shared" si="26"/>
        <v>50215</v>
      </c>
      <c r="E77" s="21">
        <f t="shared" si="26"/>
        <v>53065</v>
      </c>
      <c r="F77" s="21">
        <f t="shared" si="26"/>
        <v>50215</v>
      </c>
      <c r="G77" s="21">
        <f t="shared" si="26"/>
        <v>50215</v>
      </c>
      <c r="H77" s="21">
        <f t="shared" si="26"/>
        <v>53425</v>
      </c>
      <c r="I77" s="21">
        <f t="shared" si="26"/>
        <v>50575</v>
      </c>
      <c r="J77" s="21">
        <f t="shared" si="26"/>
        <v>50575</v>
      </c>
      <c r="K77" s="21">
        <f t="shared" si="26"/>
        <v>53425</v>
      </c>
      <c r="L77" s="21">
        <f t="shared" si="26"/>
        <v>50575</v>
      </c>
      <c r="M77" s="21">
        <f t="shared" si="26"/>
        <v>50575</v>
      </c>
      <c r="N77" s="21">
        <f>SUM(B77:M77)</f>
        <v>578190</v>
      </c>
    </row>
    <row r="78" spans="1:14" x14ac:dyDescent="0.3">
      <c r="A78" s="6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</row>
    <row r="79" spans="1:14" x14ac:dyDescent="0.3">
      <c r="A79" s="6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</row>
    <row r="80" spans="1:14" x14ac:dyDescent="0.3">
      <c r="A80" s="6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</row>
    <row r="81" spans="1:14" x14ac:dyDescent="0.3">
      <c r="A81" s="6" t="s">
        <v>62</v>
      </c>
      <c r="B81" s="7">
        <f>+'Cash Flow'!M92</f>
        <v>0</v>
      </c>
      <c r="C81" s="4">
        <f>B84</f>
        <v>44685</v>
      </c>
      <c r="D81" s="4">
        <f>C84</f>
        <v>54270</v>
      </c>
      <c r="E81" s="4">
        <f>D84</f>
        <v>63855</v>
      </c>
      <c r="F81" s="4">
        <f>E84</f>
        <v>70590</v>
      </c>
      <c r="G81" s="4">
        <f>F84</f>
        <v>80175</v>
      </c>
      <c r="H81" s="4">
        <f t="shared" ref="H81:M81" si="27">G84</f>
        <v>89760</v>
      </c>
      <c r="I81" s="4">
        <f t="shared" si="27"/>
        <v>96135</v>
      </c>
      <c r="J81" s="4">
        <f t="shared" si="27"/>
        <v>105360</v>
      </c>
      <c r="K81" s="4">
        <f t="shared" si="27"/>
        <v>114585</v>
      </c>
      <c r="L81" s="4">
        <f t="shared" si="27"/>
        <v>120960</v>
      </c>
      <c r="M81" s="4">
        <f t="shared" si="27"/>
        <v>130185</v>
      </c>
      <c r="N81" s="18"/>
    </row>
    <row r="82" spans="1:14" x14ac:dyDescent="0.3">
      <c r="A82" s="6" t="s">
        <v>63</v>
      </c>
      <c r="B82" s="7">
        <f>B43</f>
        <v>59800</v>
      </c>
      <c r="C82" s="7">
        <f t="shared" ref="C82:M82" si="28">C43</f>
        <v>59800</v>
      </c>
      <c r="D82" s="7">
        <f t="shared" si="28"/>
        <v>59800</v>
      </c>
      <c r="E82" s="7">
        <f t="shared" si="28"/>
        <v>59800</v>
      </c>
      <c r="F82" s="7">
        <f t="shared" si="28"/>
        <v>59800</v>
      </c>
      <c r="G82" s="7">
        <f t="shared" si="28"/>
        <v>59800</v>
      </c>
      <c r="H82" s="7">
        <f t="shared" si="28"/>
        <v>59800</v>
      </c>
      <c r="I82" s="7">
        <f t="shared" si="28"/>
        <v>59800</v>
      </c>
      <c r="J82" s="7">
        <f t="shared" si="28"/>
        <v>59800</v>
      </c>
      <c r="K82" s="7">
        <f t="shared" si="28"/>
        <v>59800</v>
      </c>
      <c r="L82" s="7">
        <f t="shared" si="28"/>
        <v>59800</v>
      </c>
      <c r="M82" s="7">
        <f t="shared" si="28"/>
        <v>59800</v>
      </c>
      <c r="N82" s="18"/>
    </row>
    <row r="83" spans="1:14" x14ac:dyDescent="0.3">
      <c r="A83" s="6" t="s">
        <v>64</v>
      </c>
      <c r="B83" s="7">
        <f>B77*-1</f>
        <v>-15115</v>
      </c>
      <c r="C83" s="7">
        <f t="shared" ref="C83:M83" si="29">C77*-1</f>
        <v>-50215</v>
      </c>
      <c r="D83" s="7">
        <f t="shared" si="29"/>
        <v>-50215</v>
      </c>
      <c r="E83" s="7">
        <f>E77*-1</f>
        <v>-53065</v>
      </c>
      <c r="F83" s="7">
        <f t="shared" si="29"/>
        <v>-50215</v>
      </c>
      <c r="G83" s="7">
        <f t="shared" si="29"/>
        <v>-50215</v>
      </c>
      <c r="H83" s="7">
        <f t="shared" si="29"/>
        <v>-53425</v>
      </c>
      <c r="I83" s="7">
        <f t="shared" si="29"/>
        <v>-50575</v>
      </c>
      <c r="J83" s="7">
        <f t="shared" si="29"/>
        <v>-50575</v>
      </c>
      <c r="K83" s="7">
        <f t="shared" si="29"/>
        <v>-53425</v>
      </c>
      <c r="L83" s="7">
        <f t="shared" si="29"/>
        <v>-50575</v>
      </c>
      <c r="M83" s="7">
        <f t="shared" si="29"/>
        <v>-50575</v>
      </c>
      <c r="N83" s="18"/>
    </row>
    <row r="84" spans="1:14" ht="15" thickBot="1" x14ac:dyDescent="0.35">
      <c r="A84" s="5" t="s">
        <v>65</v>
      </c>
      <c r="B84" s="23">
        <f>SUM(B81:B83)</f>
        <v>44685</v>
      </c>
      <c r="C84" s="23">
        <f t="shared" ref="C84:M84" si="30">SUM(C81:C83)</f>
        <v>54270</v>
      </c>
      <c r="D84" s="23">
        <f t="shared" si="30"/>
        <v>63855</v>
      </c>
      <c r="E84" s="23">
        <f t="shared" si="30"/>
        <v>70590</v>
      </c>
      <c r="F84" s="23">
        <f>SUM(F81:F83)</f>
        <v>80175</v>
      </c>
      <c r="G84" s="23">
        <f t="shared" si="30"/>
        <v>89760</v>
      </c>
      <c r="H84" s="23">
        <f t="shared" si="30"/>
        <v>96135</v>
      </c>
      <c r="I84" s="23">
        <f t="shared" si="30"/>
        <v>105360</v>
      </c>
      <c r="J84" s="23">
        <f t="shared" si="30"/>
        <v>114585</v>
      </c>
      <c r="K84" s="23">
        <f t="shared" si="30"/>
        <v>120960</v>
      </c>
      <c r="L84" s="23">
        <f t="shared" si="30"/>
        <v>130185</v>
      </c>
      <c r="M84" s="23">
        <f t="shared" si="30"/>
        <v>139410</v>
      </c>
      <c r="N84" s="17"/>
    </row>
    <row r="85" spans="1:14" ht="15" thickTop="1" x14ac:dyDescent="0.3">
      <c r="N85" s="28"/>
    </row>
  </sheetData>
  <mergeCells count="3">
    <mergeCell ref="B1:N1"/>
    <mergeCell ref="B2:N2"/>
    <mergeCell ref="B38:N38"/>
  </mergeCells>
  <pageMargins left="0.70866141732283472" right="0.70866141732283472" top="0.74803149606299213" bottom="0.74803149606299213" header="0.31496062992125984" footer="0.31496062992125984"/>
  <pageSetup paperSize="9" scale="57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A59FF30510EE4AB50EBACB950358BA" ma:contentTypeVersion="14" ma:contentTypeDescription="Create a new document." ma:contentTypeScope="" ma:versionID="423026850cbbd86b59595b5a720c79c2">
  <xsd:schema xmlns:xsd="http://www.w3.org/2001/XMLSchema" xmlns:xs="http://www.w3.org/2001/XMLSchema" xmlns:p="http://schemas.microsoft.com/office/2006/metadata/properties" xmlns:ns2="b2ae5c65-8816-461d-8ac2-ea6910ccd7dd" xmlns:ns3="83d7c116-81b2-410c-9e36-b47d864d1c31" targetNamespace="http://schemas.microsoft.com/office/2006/metadata/properties" ma:root="true" ma:fieldsID="1d181772a6b2048525d7eaa2d3750291" ns2:_="" ns3:_="">
    <xsd:import namespace="b2ae5c65-8816-461d-8ac2-ea6910ccd7dd"/>
    <xsd:import namespace="83d7c116-81b2-410c-9e36-b47d864d1c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ae5c65-8816-461d-8ac2-ea6910ccd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82d4b24-e89c-480a-8209-36035a37bb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d7c116-81b2-410c-9e36-b47d864d1c3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5eedba8-f372-4fb2-b14d-ef9efe895b86}" ma:internalName="TaxCatchAll" ma:showField="CatchAllData" ma:web="83d7c116-81b2-410c-9e36-b47d864d1c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d7c116-81b2-410c-9e36-b47d864d1c31" xsi:nil="true"/>
    <lcf76f155ced4ddcb4097134ff3c332f xmlns="b2ae5c65-8816-461d-8ac2-ea6910ccd7d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9BFA1AD-8CB0-4587-91DE-632CC94EF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ae5c65-8816-461d-8ac2-ea6910ccd7dd"/>
    <ds:schemaRef ds:uri="83d7c116-81b2-410c-9e36-b47d864d1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83FDD6B-FC33-49A8-B87E-D886DC39B00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E8AD2E-5C34-47DD-8EE4-43B3E6E3834A}">
  <ds:schemaRefs>
    <ds:schemaRef ds:uri="http://schemas.microsoft.com/office/2006/metadata/properties"/>
    <ds:schemaRef ds:uri="http://schemas.microsoft.com/office/infopath/2007/PartnerControls"/>
    <ds:schemaRef ds:uri="83d7c116-81b2-410c-9e36-b47d864d1c31"/>
    <ds:schemaRef ds:uri="b2ae5c65-8816-461d-8ac2-ea6910ccd7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July-June 2014</vt:lpstr>
      <vt:lpstr>Assumptions</vt:lpstr>
      <vt:lpstr>Cash Flow</vt:lpstr>
      <vt:lpstr>2017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John Delaney</cp:lastModifiedBy>
  <cp:revision/>
  <dcterms:created xsi:type="dcterms:W3CDTF">2012-09-06T10:09:19Z</dcterms:created>
  <dcterms:modified xsi:type="dcterms:W3CDTF">2023-07-17T00:46:06Z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0x010100A1A59FF30510EE4AB50EBACB950358BA</vt:lpwstr>
  </property>
  <property fmtid="{D5CDD505-2E9C-101B-9397-08002B2CF9AE}" pid="3" name="MediaServiceImageTags">
    <vt:lpwstr/>
  </property>
</Properties>
</file>